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enshephard/Desktop/"/>
    </mc:Choice>
  </mc:AlternateContent>
  <xr:revisionPtr revIDLastSave="0" documentId="13_ncr:1_{4E9B4635-063D-A644-8A79-BB0CEF73437B}" xr6:coauthVersionLast="47" xr6:coauthVersionMax="47" xr10:uidLastSave="{00000000-0000-0000-0000-000000000000}"/>
  <bookViews>
    <workbookView xWindow="2620" yWindow="760" windowWidth="25800" windowHeight="17300" activeTab="6" xr2:uid="{06A25BAA-4A95-3346-AC9F-889A275D6B48}"/>
  </bookViews>
  <sheets>
    <sheet name="Plates" sheetId="1" r:id="rId1"/>
    <sheet name="Plate Carriers" sheetId="2" r:id="rId2"/>
    <sheet name="Shields" sheetId="6" r:id="rId3"/>
    <sheet name="Accessories" sheetId="3" r:id="rId4"/>
    <sheet name="Medical" sheetId="4" r:id="rId5"/>
    <sheet name="Head Systems" sheetId="5" r:id="rId6"/>
    <sheet name="T.E.D.D.s" sheetId="7" r:id="rId7"/>
  </sheets>
  <definedNames>
    <definedName name="_xlnm.Print_Area" localSheetId="3">Accessories!$B$1:$I$141</definedName>
    <definedName name="_xlnm.Print_Area" localSheetId="5">'Head Systems'!$B$1:$I$29</definedName>
    <definedName name="_xlnm.Print_Area" localSheetId="4">Medical!$B$1:$I$55</definedName>
    <definedName name="_xlnm.Print_Area" localSheetId="1">'Plate Carriers'!$B$1:$I$48</definedName>
    <definedName name="_xlnm.Print_Area" localSheetId="0">Plates!$B$1:$I$52</definedName>
    <definedName name="_xlnm.Print_Area" localSheetId="2">Shields!$B$2:$I$14</definedName>
    <definedName name="_xlnm.Print_Area" localSheetId="6">'T.E.D.D.s'!$B$1:$I$27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  <c r="I28" i="1"/>
  <c r="G27" i="1"/>
  <c r="G28" i="1"/>
  <c r="I16" i="3"/>
  <c r="G16" i="3"/>
  <c r="I12" i="3"/>
  <c r="G12" i="3"/>
  <c r="I8" i="3"/>
  <c r="G8" i="3"/>
  <c r="I18" i="3"/>
  <c r="G10" i="6"/>
  <c r="I10" i="6"/>
  <c r="I38" i="2"/>
  <c r="G38" i="2"/>
  <c r="I37" i="2"/>
  <c r="G37" i="2"/>
  <c r="I47" i="1"/>
  <c r="G47" i="1"/>
  <c r="I9" i="6"/>
  <c r="G9" i="6"/>
  <c r="G45" i="2"/>
  <c r="I45" i="2"/>
  <c r="G46" i="2"/>
  <c r="I46" i="2"/>
  <c r="G47" i="2"/>
  <c r="I47" i="2"/>
  <c r="G48" i="2"/>
  <c r="I48" i="2"/>
  <c r="I39" i="2"/>
  <c r="I40" i="2"/>
  <c r="I41" i="2"/>
  <c r="I42" i="2"/>
  <c r="I36" i="2"/>
  <c r="G36" i="2"/>
  <c r="G18" i="4"/>
  <c r="I18" i="4"/>
  <c r="G134" i="3"/>
  <c r="I134" i="3"/>
  <c r="G45" i="1"/>
  <c r="I45" i="1"/>
  <c r="G39" i="1"/>
  <c r="I39" i="1"/>
  <c r="I9" i="1"/>
  <c r="I10" i="1"/>
  <c r="I11" i="1"/>
  <c r="I12" i="1"/>
  <c r="I13" i="1"/>
  <c r="I14" i="1"/>
  <c r="I6" i="1"/>
  <c r="I7" i="1"/>
  <c r="I8" i="1"/>
  <c r="I5" i="1"/>
  <c r="I62" i="3"/>
  <c r="I63" i="3"/>
  <c r="I64" i="3"/>
  <c r="I65" i="3"/>
  <c r="H7" i="7"/>
  <c r="F7" i="7"/>
  <c r="F8" i="7"/>
  <c r="F6" i="7"/>
  <c r="F9" i="7"/>
  <c r="H9" i="7"/>
  <c r="H8" i="7"/>
  <c r="H6" i="7"/>
  <c r="I19" i="3"/>
  <c r="G19" i="3"/>
  <c r="G8" i="6"/>
  <c r="I11" i="6"/>
  <c r="G11" i="6"/>
  <c r="I8" i="6"/>
  <c r="I7" i="6"/>
  <c r="G7" i="6"/>
  <c r="I6" i="6"/>
  <c r="G6" i="6"/>
  <c r="I58" i="3"/>
  <c r="I59" i="3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6" i="5"/>
  <c r="I8" i="4"/>
  <c r="I9" i="4"/>
  <c r="I10" i="4"/>
  <c r="I11" i="4"/>
  <c r="I12" i="4"/>
  <c r="I13" i="4"/>
  <c r="I14" i="4"/>
  <c r="I15" i="4"/>
  <c r="I16" i="4"/>
  <c r="I17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7" i="4"/>
  <c r="I7" i="3"/>
  <c r="I9" i="3"/>
  <c r="I10" i="3"/>
  <c r="I11" i="3"/>
  <c r="I13" i="3"/>
  <c r="I14" i="3"/>
  <c r="I15" i="3"/>
  <c r="I17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60" i="3"/>
  <c r="I61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5" i="3"/>
  <c r="I136" i="3"/>
  <c r="I137" i="3"/>
  <c r="I138" i="3"/>
  <c r="I139" i="3"/>
  <c r="I140" i="3"/>
  <c r="I141" i="3"/>
  <c r="I6" i="3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43" i="2"/>
  <c r="I44" i="2"/>
  <c r="I7" i="2"/>
  <c r="I8" i="2"/>
  <c r="I9" i="2"/>
  <c r="I10" i="2"/>
  <c r="I6" i="2"/>
  <c r="I15" i="1"/>
  <c r="I16" i="1"/>
  <c r="I17" i="1"/>
  <c r="I18" i="1"/>
  <c r="I19" i="1"/>
  <c r="I20" i="1"/>
  <c r="I21" i="1"/>
  <c r="I22" i="1"/>
  <c r="I23" i="1"/>
  <c r="I24" i="1"/>
  <c r="I25" i="1"/>
  <c r="I26" i="1"/>
  <c r="I29" i="1"/>
  <c r="I30" i="1"/>
  <c r="I31" i="1"/>
  <c r="I32" i="1"/>
  <c r="I33" i="1"/>
  <c r="I34" i="1"/>
  <c r="I35" i="1"/>
  <c r="I36" i="1"/>
  <c r="I37" i="1"/>
  <c r="I38" i="1"/>
  <c r="I40" i="1"/>
  <c r="I41" i="1"/>
  <c r="I42" i="1"/>
  <c r="I43" i="1"/>
  <c r="I44" i="1"/>
  <c r="I46" i="1"/>
  <c r="I48" i="1"/>
  <c r="I49" i="1"/>
  <c r="I50" i="1"/>
  <c r="I51" i="1"/>
  <c r="I52" i="1"/>
  <c r="G14" i="3"/>
  <c r="G15" i="3"/>
  <c r="G17" i="3"/>
  <c r="G10" i="3"/>
  <c r="G11" i="3"/>
  <c r="G13" i="3"/>
  <c r="G9" i="3"/>
  <c r="G7" i="3"/>
  <c r="G6" i="3"/>
  <c r="G14" i="5"/>
  <c r="G15" i="5"/>
  <c r="G16" i="5"/>
  <c r="G17" i="5"/>
  <c r="G18" i="5"/>
  <c r="G13" i="5"/>
  <c r="G49" i="4"/>
  <c r="G48" i="4"/>
  <c r="G50" i="4"/>
  <c r="G7" i="4"/>
  <c r="G43" i="1"/>
  <c r="G34" i="1"/>
  <c r="G31" i="1"/>
  <c r="G40" i="3"/>
  <c r="G41" i="3"/>
  <c r="G39" i="3"/>
  <c r="G38" i="3"/>
  <c r="G34" i="3"/>
  <c r="G35" i="3"/>
  <c r="G36" i="3"/>
  <c r="G37" i="3"/>
  <c r="G33" i="3"/>
  <c r="G32" i="3"/>
  <c r="G29" i="3"/>
  <c r="G30" i="3"/>
  <c r="G31" i="3"/>
  <c r="G28" i="3"/>
  <c r="G26" i="3"/>
  <c r="G27" i="3"/>
  <c r="G25" i="3"/>
  <c r="G24" i="3"/>
  <c r="G21" i="3"/>
  <c r="G22" i="3"/>
  <c r="G23" i="3"/>
  <c r="G20" i="3"/>
  <c r="G20" i="5"/>
  <c r="G21" i="5"/>
  <c r="G22" i="5"/>
  <c r="G19" i="5"/>
  <c r="G25" i="5"/>
  <c r="G26" i="5"/>
  <c r="G27" i="5"/>
  <c r="G24" i="5"/>
  <c r="G8" i="5"/>
  <c r="G7" i="5"/>
  <c r="G23" i="5"/>
  <c r="G14" i="4"/>
  <c r="G15" i="4"/>
  <c r="G30" i="4"/>
  <c r="G29" i="4"/>
  <c r="G27" i="4"/>
  <c r="G28" i="4"/>
  <c r="G138" i="3"/>
  <c r="G139" i="3"/>
  <c r="G140" i="3"/>
  <c r="G141" i="3"/>
  <c r="G107" i="3"/>
  <c r="G108" i="3"/>
  <c r="G85" i="3"/>
  <c r="G86" i="3"/>
  <c r="G83" i="3"/>
  <c r="G84" i="3"/>
  <c r="G51" i="3"/>
  <c r="G52" i="3"/>
  <c r="G43" i="3"/>
  <c r="G44" i="3"/>
  <c r="G39" i="2"/>
  <c r="G40" i="2"/>
  <c r="G41" i="2"/>
  <c r="G42" i="2"/>
  <c r="G43" i="2"/>
  <c r="G44" i="2"/>
  <c r="G23" i="4"/>
  <c r="G24" i="4"/>
  <c r="G91" i="3"/>
  <c r="G92" i="3"/>
  <c r="G79" i="3"/>
  <c r="G81" i="3"/>
  <c r="G80" i="3"/>
  <c r="G98" i="3"/>
  <c r="G97" i="3"/>
  <c r="G105" i="3"/>
  <c r="G104" i="3"/>
  <c r="G35" i="2"/>
  <c r="G31" i="2"/>
  <c r="G133" i="3"/>
  <c r="G135" i="3"/>
  <c r="G136" i="3"/>
  <c r="G131" i="3"/>
  <c r="G129" i="3"/>
  <c r="G130" i="3"/>
  <c r="G70" i="3"/>
  <c r="G71" i="3"/>
  <c r="G72" i="3"/>
  <c r="G73" i="3"/>
  <c r="G74" i="3"/>
  <c r="G75" i="3"/>
  <c r="G10" i="5"/>
  <c r="G11" i="5"/>
  <c r="G12" i="5"/>
  <c r="G52" i="4"/>
  <c r="G53" i="4"/>
  <c r="G37" i="4"/>
  <c r="G38" i="4"/>
  <c r="G39" i="4"/>
  <c r="G40" i="4"/>
  <c r="G41" i="4"/>
  <c r="G42" i="4"/>
  <c r="G43" i="4"/>
  <c r="G44" i="4"/>
  <c r="G45" i="4"/>
  <c r="G46" i="4"/>
  <c r="G33" i="4"/>
  <c r="G34" i="4"/>
  <c r="G125" i="3"/>
  <c r="G126" i="3"/>
  <c r="G123" i="3"/>
  <c r="G124" i="3"/>
  <c r="G48" i="3"/>
  <c r="G47" i="3"/>
  <c r="G10" i="4"/>
  <c r="G11" i="4"/>
  <c r="G55" i="3"/>
  <c r="G56" i="3"/>
  <c r="G95" i="3"/>
  <c r="G96" i="3"/>
  <c r="G89" i="3"/>
  <c r="G90" i="3"/>
  <c r="G77" i="3"/>
  <c r="G78" i="3"/>
  <c r="G21" i="4"/>
  <c r="G22" i="4"/>
  <c r="G67" i="3"/>
  <c r="G68" i="3"/>
  <c r="G101" i="3"/>
  <c r="G102" i="3"/>
  <c r="G58" i="3"/>
  <c r="G59" i="3"/>
  <c r="G60" i="3"/>
  <c r="G64" i="3"/>
  <c r="G63" i="3"/>
  <c r="G111" i="3"/>
  <c r="G110" i="3"/>
  <c r="G112" i="3"/>
  <c r="G137" i="3"/>
  <c r="G132" i="3"/>
  <c r="G127" i="3"/>
  <c r="G128" i="3"/>
  <c r="G122" i="3"/>
  <c r="G6" i="5"/>
  <c r="G26" i="4"/>
  <c r="G31" i="4"/>
  <c r="G35" i="4"/>
  <c r="G36" i="4"/>
  <c r="G47" i="4"/>
  <c r="G13" i="4"/>
  <c r="G16" i="4"/>
  <c r="G55" i="4"/>
  <c r="G54" i="4"/>
  <c r="G51" i="4"/>
  <c r="G25" i="4"/>
  <c r="G20" i="4"/>
  <c r="G32" i="4"/>
  <c r="G19" i="4"/>
  <c r="G17" i="4"/>
  <c r="G12" i="4"/>
  <c r="G9" i="4"/>
  <c r="G8" i="4"/>
  <c r="G119" i="3"/>
  <c r="G120" i="3"/>
  <c r="G121" i="3"/>
  <c r="G118" i="3"/>
  <c r="G116" i="3"/>
  <c r="G117" i="3"/>
  <c r="G114" i="3"/>
  <c r="G115" i="3"/>
  <c r="G113" i="3"/>
  <c r="G109" i="3"/>
  <c r="G94" i="3"/>
  <c r="G100" i="3"/>
  <c r="G106" i="3"/>
  <c r="G99" i="3"/>
  <c r="G103" i="3"/>
  <c r="G87" i="3"/>
  <c r="G93" i="3"/>
  <c r="G76" i="3"/>
  <c r="G82" i="3"/>
  <c r="G88" i="3"/>
  <c r="G66" i="3"/>
  <c r="G69" i="3"/>
  <c r="G65" i="3"/>
  <c r="G14" i="1" l="1"/>
  <c r="G13" i="1"/>
  <c r="G50" i="3"/>
  <c r="G53" i="3"/>
  <c r="G54" i="3"/>
  <c r="G57" i="3"/>
  <c r="G61" i="3"/>
  <c r="G62" i="3"/>
  <c r="G46" i="3"/>
  <c r="G49" i="3"/>
  <c r="G42" i="3"/>
  <c r="G45" i="3"/>
  <c r="G27" i="2"/>
  <c r="G28" i="2"/>
  <c r="G29" i="2"/>
  <c r="G30" i="2"/>
  <c r="G32" i="2"/>
  <c r="G33" i="2"/>
  <c r="G34" i="2"/>
  <c r="G23" i="2"/>
  <c r="G24" i="2"/>
  <c r="G25" i="2"/>
  <c r="G26" i="2"/>
  <c r="G6" i="1"/>
  <c r="G7" i="1"/>
  <c r="G8" i="1"/>
  <c r="G9" i="1"/>
  <c r="G10" i="1"/>
  <c r="G11" i="1"/>
  <c r="G12" i="1"/>
  <c r="G15" i="1"/>
  <c r="G16" i="1"/>
  <c r="G17" i="1"/>
  <c r="G18" i="1"/>
  <c r="G19" i="1"/>
  <c r="G20" i="1"/>
  <c r="G21" i="1"/>
  <c r="G22" i="1"/>
  <c r="G23" i="1"/>
  <c r="G24" i="1"/>
  <c r="G25" i="1"/>
  <c r="G26" i="1"/>
  <c r="G29" i="1"/>
  <c r="G30" i="1"/>
  <c r="G32" i="1"/>
  <c r="G33" i="1"/>
  <c r="G35" i="1"/>
  <c r="G36" i="1"/>
  <c r="G37" i="1"/>
  <c r="G38" i="1"/>
  <c r="G40" i="1"/>
  <c r="G41" i="1"/>
  <c r="G42" i="1"/>
  <c r="G44" i="1"/>
  <c r="G46" i="1"/>
  <c r="G48" i="1"/>
  <c r="G49" i="1"/>
  <c r="G50" i="1"/>
  <c r="G51" i="1"/>
  <c r="G52" i="1"/>
  <c r="G5" i="1"/>
  <c r="G22" i="2"/>
  <c r="G11" i="2"/>
  <c r="G12" i="2"/>
  <c r="G13" i="2"/>
  <c r="G14" i="2"/>
  <c r="G15" i="2"/>
  <c r="G16" i="2"/>
  <c r="G17" i="2"/>
  <c r="G18" i="2"/>
  <c r="G19" i="2"/>
  <c r="G20" i="2"/>
  <c r="G21" i="2"/>
  <c r="G7" i="2"/>
  <c r="G8" i="2"/>
  <c r="G9" i="2"/>
  <c r="G10" i="2"/>
  <c r="G6" i="2"/>
</calcChain>
</file>

<file path=xl/sharedStrings.xml><?xml version="1.0" encoding="utf-8"?>
<sst xmlns="http://schemas.openxmlformats.org/spreadsheetml/2006/main" count="1370" uniqueCount="540">
  <si>
    <t>SKU</t>
  </si>
  <si>
    <t>PRODUCT</t>
  </si>
  <si>
    <t>LEVEL</t>
  </si>
  <si>
    <t>DEALER PRICE</t>
  </si>
  <si>
    <t>MSRP</t>
  </si>
  <si>
    <t>III+</t>
  </si>
  <si>
    <t>IV</t>
  </si>
  <si>
    <t>DIMENSIONS</t>
  </si>
  <si>
    <t>11" x 14" (28 x 35.5cm)</t>
  </si>
  <si>
    <t>10" x 12" (25.5 x 30.5cm)</t>
  </si>
  <si>
    <t>A1 Steel Alloy Body Armor Plate - Base Coat</t>
  </si>
  <si>
    <t>GROUP</t>
  </si>
  <si>
    <t>A2 Shooters Cut Steel Alloy Body Armor Plate - Base Coat</t>
  </si>
  <si>
    <t>Heritage Steel Alloy Body Armor Plate - Right - Flat - Base Coat</t>
  </si>
  <si>
    <t>Heritage Steel Alloy Body Armor Plate - Left - Flat - Base Coat</t>
  </si>
  <si>
    <t>Heritage Steel Alloy Body Armor Plate - Right - Multicurve - Base Coat</t>
  </si>
  <si>
    <t>Heritage Steel Alloy Body Armor Plate - Left - Multicurve - Base Coat</t>
  </si>
  <si>
    <t>C2</t>
  </si>
  <si>
    <t>C3</t>
  </si>
  <si>
    <t>P3</t>
  </si>
  <si>
    <t>III</t>
  </si>
  <si>
    <t>A1 Steel Alloy Side Armor Plate - Base Coat</t>
  </si>
  <si>
    <t>A2 Steel Alloy Side Armor Plate - Base Coat</t>
  </si>
  <si>
    <t>6" x 6" (15.2 x 15.2cm)</t>
  </si>
  <si>
    <t>IIIA</t>
  </si>
  <si>
    <t>S2 Soft Body Armour Panel - Backpack insert</t>
  </si>
  <si>
    <t>S2 Soft Body Armour Panel</t>
  </si>
  <si>
    <t>11" x 15" (28 x 38cm)</t>
  </si>
  <si>
    <t>S2</t>
  </si>
  <si>
    <t>NA</t>
  </si>
  <si>
    <t>Blunt Force Trauma Pad</t>
  </si>
  <si>
    <t>9" x 9" (22.8 x 22.8cm)</t>
  </si>
  <si>
    <t>Armor Vent Comfort Pad</t>
  </si>
  <si>
    <t>COLOUR</t>
  </si>
  <si>
    <t>Testudo Gen 2.0 Plate Carrier</t>
  </si>
  <si>
    <t>Black</t>
  </si>
  <si>
    <t>Coyote</t>
  </si>
  <si>
    <t>Testudo Gen 3.0 Plate Carrier</t>
  </si>
  <si>
    <t>Olive</t>
  </si>
  <si>
    <t>Woodland</t>
  </si>
  <si>
    <t>SIZE</t>
  </si>
  <si>
    <t>Standard</t>
  </si>
  <si>
    <t>Medium</t>
  </si>
  <si>
    <t>Large</t>
  </si>
  <si>
    <t>Multicam Orig</t>
  </si>
  <si>
    <t>Multicam Blk</t>
  </si>
  <si>
    <t>Invictus Gen 2.0</t>
  </si>
  <si>
    <t>Chest Rig</t>
  </si>
  <si>
    <t>Black, Coyote, Olive</t>
  </si>
  <si>
    <t>Hydration Pouch</t>
  </si>
  <si>
    <t>Radio Pouch</t>
  </si>
  <si>
    <t>General Purpose Pouch</t>
  </si>
  <si>
    <t>Dump Pouch</t>
  </si>
  <si>
    <t>Deluxe Pouch Kit</t>
  </si>
  <si>
    <t>Shotgun Pouch</t>
  </si>
  <si>
    <t>Pistol Holster</t>
  </si>
  <si>
    <t>Admin Pouch</t>
  </si>
  <si>
    <t>Abdominal (ABS) Pouch</t>
  </si>
  <si>
    <t>Kangaroo Mag Insert</t>
  </si>
  <si>
    <t>Single Rifle Magazine Pouch</t>
  </si>
  <si>
    <t>Double Rifle Magazine Pouch</t>
  </si>
  <si>
    <t>Triple Rifle Magazine Pouch</t>
  </si>
  <si>
    <t>Single Pistol Magazine Pouch</t>
  </si>
  <si>
    <t>Double Pistol Magazine Pouch</t>
  </si>
  <si>
    <t>Triple Pistol Magazine Pouch</t>
  </si>
  <si>
    <t>Shoulder Pad (pair)</t>
  </si>
  <si>
    <t>Invictus Quick Release System</t>
  </si>
  <si>
    <t>Hanger</t>
  </si>
  <si>
    <t xml:space="preserve">Black  </t>
  </si>
  <si>
    <t>Active Shooter Response Bag</t>
  </si>
  <si>
    <t>Economy Sling</t>
  </si>
  <si>
    <t>IFAK Refill V2</t>
  </si>
  <si>
    <t>IFAK Refill V2 + CAT Tourniquet</t>
  </si>
  <si>
    <t>Lower Back IFAK - Filled</t>
  </si>
  <si>
    <t>Lower Back IFAK - Empty</t>
  </si>
  <si>
    <t>Individual IFAK - Empty</t>
  </si>
  <si>
    <t>Individual IFAK - Filled</t>
  </si>
  <si>
    <t>AR Battle Belt</t>
  </si>
  <si>
    <t>Small</t>
  </si>
  <si>
    <t>XL</t>
  </si>
  <si>
    <t>Quick Detach IFAK - Empty</t>
  </si>
  <si>
    <t>Quick Detach IFAK - Filled</t>
  </si>
  <si>
    <t>SWAT-T</t>
  </si>
  <si>
    <t>SOF-T Orange</t>
  </si>
  <si>
    <t>Orange</t>
  </si>
  <si>
    <t>CAT</t>
  </si>
  <si>
    <t>AR Tourniquet Pouch</t>
  </si>
  <si>
    <t>Rhino Rescue Training Tourniquet</t>
  </si>
  <si>
    <t>Black/Tan</t>
  </si>
  <si>
    <t>Shooting Glasses</t>
  </si>
  <si>
    <t>Splatter</t>
  </si>
  <si>
    <t>Phoenix Armored Backpack with S2 +Trauma Pad</t>
  </si>
  <si>
    <t>Firebird Armored Backpack with III+ LW Steel</t>
  </si>
  <si>
    <t>Firebird Armored Backpack with S2 Soft Armor</t>
  </si>
  <si>
    <t>Phoenix Armored Backpack with S2 Soft Armor</t>
  </si>
  <si>
    <t>SWATT</t>
  </si>
  <si>
    <t>RM-SOFTQ-ORG</t>
  </si>
  <si>
    <t>FG-NARCAT</t>
  </si>
  <si>
    <t>Wolf Grey</t>
  </si>
  <si>
    <t>SHLDRPADBLK</t>
  </si>
  <si>
    <t>SHLDRPADCY</t>
  </si>
  <si>
    <t>SHLDRPADGRY</t>
  </si>
  <si>
    <t>SHLDRPADMC</t>
  </si>
  <si>
    <t>SHLDRPADOD</t>
  </si>
  <si>
    <t>ABPOUCHBLK</t>
  </si>
  <si>
    <t>ABPOUCHCY</t>
  </si>
  <si>
    <t>ABPOUCHOD</t>
  </si>
  <si>
    <t>ABPOUCHMC</t>
  </si>
  <si>
    <t>TPAD11X15</t>
  </si>
  <si>
    <t>TPAD10X12</t>
  </si>
  <si>
    <t>TPAD6X6</t>
  </si>
  <si>
    <t>TPAD9X9</t>
  </si>
  <si>
    <t>TPAD11X14</t>
  </si>
  <si>
    <t>TPAD6X8</t>
  </si>
  <si>
    <t>6" x 8" (15.2 x 20.3cm)</t>
  </si>
  <si>
    <t>HANGERS</t>
  </si>
  <si>
    <t>AR-310X12CRRH</t>
  </si>
  <si>
    <t>AR-310X12CRLH</t>
  </si>
  <si>
    <t>AR-310X12FRLH</t>
  </si>
  <si>
    <t>TESTUDO2BLK</t>
  </si>
  <si>
    <t>TESTUDO2CY</t>
  </si>
  <si>
    <t>TESTUDO2OD</t>
  </si>
  <si>
    <t>TESTDUO2WD</t>
  </si>
  <si>
    <t>TESTUDO2MC</t>
  </si>
  <si>
    <t>SIDEPOUCHBLK</t>
  </si>
  <si>
    <t>SIDEPOUCHCY</t>
  </si>
  <si>
    <t>SIDEPOUCHOD</t>
  </si>
  <si>
    <t>SIDEPOUCHMC</t>
  </si>
  <si>
    <t>DBLPISTOLBLK</t>
  </si>
  <si>
    <t>DBLPISTOLCY</t>
  </si>
  <si>
    <t>DBLPISTOLOD</t>
  </si>
  <si>
    <t>DBLPISTOLMC</t>
  </si>
  <si>
    <t>KANGAROOBLK</t>
  </si>
  <si>
    <t>KANGAROOCY</t>
  </si>
  <si>
    <t>KANGAROOOD</t>
  </si>
  <si>
    <t>KANGAROOMC</t>
  </si>
  <si>
    <t>EZIPPEREDOD</t>
  </si>
  <si>
    <t>EMPTYPULLAPARTBLK</t>
  </si>
  <si>
    <t>EMPTYPULLAPARTCY</t>
  </si>
  <si>
    <t>EMPTYPULLAPARTOD</t>
  </si>
  <si>
    <t>EMPTYPULLAPARTMC</t>
  </si>
  <si>
    <t>RM-MALICES-BLK</t>
  </si>
  <si>
    <t>RM-MALICES-CY</t>
  </si>
  <si>
    <t>RM-MALICEL-BLK</t>
  </si>
  <si>
    <t>RM-MALICEL-CY</t>
  </si>
  <si>
    <t>Short</t>
  </si>
  <si>
    <t>Long</t>
  </si>
  <si>
    <t>WEIGHT10X12</t>
  </si>
  <si>
    <t>GPPOUCHBLK</t>
  </si>
  <si>
    <t>GPPOUCHCY</t>
  </si>
  <si>
    <t>GPPOUCHOD</t>
  </si>
  <si>
    <t>GPPOUCHMC</t>
  </si>
  <si>
    <t>SINGLEM4BLK</t>
  </si>
  <si>
    <t>SINGLEM4OD</t>
  </si>
  <si>
    <t>SINGLEM4CY</t>
  </si>
  <si>
    <t>SINGLEM4MC</t>
  </si>
  <si>
    <t>TRIPLEM4BLK</t>
  </si>
  <si>
    <t>TRIPLEM4CY</t>
  </si>
  <si>
    <t>TRIPLEM4OD</t>
  </si>
  <si>
    <t>SINGLEPISTOLBLK</t>
  </si>
  <si>
    <t>SINGLEPISTOLOD</t>
  </si>
  <si>
    <t>SINGLEPISTOLCY</t>
  </si>
  <si>
    <t>SINGLEPISTOLMC</t>
  </si>
  <si>
    <t>ECOCLINGBLK</t>
  </si>
  <si>
    <t>DUMPPOUCHBLK</t>
  </si>
  <si>
    <t>DUMPPOUCHCY</t>
  </si>
  <si>
    <t>DUMPPOUCHOD</t>
  </si>
  <si>
    <t>DUMPPOUCHMC</t>
  </si>
  <si>
    <t>ADMINPOUCHBLK</t>
  </si>
  <si>
    <t>ADMINPOUCHCY</t>
  </si>
  <si>
    <t>ADMINPOUCHOD</t>
  </si>
  <si>
    <t>ADMINPOUCHMC</t>
  </si>
  <si>
    <t>EMPTYBACKIFAKBLK</t>
  </si>
  <si>
    <t>EMPTYBACKIFAKCY</t>
  </si>
  <si>
    <t>EMPTYBACKIFAKOD</t>
  </si>
  <si>
    <t>EMPTYBACKIFAKMC</t>
  </si>
  <si>
    <t>SHOTGUNPOUCHBLK</t>
  </si>
  <si>
    <t>SHOTGUNPOUCHCY</t>
  </si>
  <si>
    <t>SHOTGUNPOUCHOD</t>
  </si>
  <si>
    <t>SHOTGUNPOUCHMC</t>
  </si>
  <si>
    <t>GLASSESBLKRD</t>
  </si>
  <si>
    <t>10" X 12"</t>
  </si>
  <si>
    <t>PHXBACK10X12RTPAD</t>
  </si>
  <si>
    <t>11" X 15"</t>
  </si>
  <si>
    <t>PHXBACK11X15RTPAD</t>
  </si>
  <si>
    <t>CARR-CNCL-BLK-MD</t>
  </si>
  <si>
    <t xml:space="preserve">Concealment Plate Carrier </t>
  </si>
  <si>
    <t>WEIGHTPLATE5.75</t>
  </si>
  <si>
    <t>WEIGHTPLATE8.75</t>
  </si>
  <si>
    <t>SHOOTERBAGBLK</t>
  </si>
  <si>
    <t>GLASSESBLKOD</t>
  </si>
  <si>
    <t>PHX11X15RBLU</t>
  </si>
  <si>
    <t>Blue</t>
  </si>
  <si>
    <t>Mauve</t>
  </si>
  <si>
    <t>PHX10X12RMAV</t>
  </si>
  <si>
    <t>PHX11X15RTPADMAV</t>
  </si>
  <si>
    <t>PHX11X15RTPADGRY</t>
  </si>
  <si>
    <t>Grey</t>
  </si>
  <si>
    <t>CARR-CNCL-BLK-LG</t>
  </si>
  <si>
    <t>White</t>
  </si>
  <si>
    <t>CARR-CNCL-WHT-MD</t>
  </si>
  <si>
    <t>CARR-CNCL-WHT-LG</t>
  </si>
  <si>
    <t>AR-FIRELW11X15FRMAR</t>
  </si>
  <si>
    <t>Mars</t>
  </si>
  <si>
    <t>BELT-BTTL-BLK-SM</t>
  </si>
  <si>
    <t>BELT-BTTL-CY-SM</t>
  </si>
  <si>
    <t>BELT-BTTL-OD-SM</t>
  </si>
  <si>
    <t>BELT-BTTL-MC-SM</t>
  </si>
  <si>
    <t>BELT-BTTL-BLK-MD</t>
  </si>
  <si>
    <t>BELT-BTTL-CY-MD</t>
  </si>
  <si>
    <t>BELT-BTTL-OD-MD</t>
  </si>
  <si>
    <t>BELT-BTTL-MC-MD</t>
  </si>
  <si>
    <t>BELT-BTTL-CY-LG</t>
  </si>
  <si>
    <t>BELT-BTTL-OD-LG</t>
  </si>
  <si>
    <t>BELT-BTTL-MC-LG</t>
  </si>
  <si>
    <t>BELT-BTTL-BLK-XL</t>
  </si>
  <si>
    <t>BELT-BTTL-CY-XL</t>
  </si>
  <si>
    <t>BELT-BTTL-OD-XL</t>
  </si>
  <si>
    <t>BELT-BTTL-MC-XL</t>
  </si>
  <si>
    <t>BATTLE BELTS</t>
  </si>
  <si>
    <t>PCH-TQ-R2-BK</t>
  </si>
  <si>
    <t>PCH-TQ-R2-CY</t>
  </si>
  <si>
    <t>PCH-TQ-R2-OD</t>
  </si>
  <si>
    <t>PCH-TQ-R2-MC</t>
  </si>
  <si>
    <t>FG-CNCL-BALC-MD-BLK</t>
  </si>
  <si>
    <t>FG-AVENT-10X12</t>
  </si>
  <si>
    <t>FG-GLASSES-WDL</t>
  </si>
  <si>
    <t>FG-GLASSES-SPL</t>
  </si>
  <si>
    <t>FG-PROT-LG-CYT</t>
  </si>
  <si>
    <t>FG-PROT-XL-CYT</t>
  </si>
  <si>
    <t>FG-PROT-XL-BLK</t>
  </si>
  <si>
    <t>Kangaroo Zippered Rifle Mag Pouch Mag</t>
  </si>
  <si>
    <t>FG-KANGZIP-BLK</t>
  </si>
  <si>
    <t>FG-KANGZIP-CYT</t>
  </si>
  <si>
    <t>FG-KANGZIP-OD</t>
  </si>
  <si>
    <t>FG-KANGWR-BLK</t>
  </si>
  <si>
    <t>Water Resistant Kangaroo Rifle Mag Pouch</t>
  </si>
  <si>
    <t>FG-KANGWR-CYT</t>
  </si>
  <si>
    <t>FG-KANGWR-OD</t>
  </si>
  <si>
    <t>FG-CRIG-BLK</t>
  </si>
  <si>
    <t>FG-CRIG-CYT</t>
  </si>
  <si>
    <t>FG-CRIG-OD</t>
  </si>
  <si>
    <t>FG-HYDRP-BLK</t>
  </si>
  <si>
    <t>FG-HYDRP-CYT</t>
  </si>
  <si>
    <t>FG-HYDRP-OD</t>
  </si>
  <si>
    <t>FG-HYDRP-MC</t>
  </si>
  <si>
    <t>AR-A1-10X12-BAS</t>
  </si>
  <si>
    <t>AR-A1-10X12-BLD</t>
  </si>
  <si>
    <t>AR-A1-11X14-BLD</t>
  </si>
  <si>
    <t>AR-A1-11X14-BAS</t>
  </si>
  <si>
    <t>AR-A2-10X12-BAS</t>
  </si>
  <si>
    <t>AR-A2-10X12-BLD</t>
  </si>
  <si>
    <t>AR-A2-11X14-BAS</t>
  </si>
  <si>
    <t>AR-A2-11X14-BLD</t>
  </si>
  <si>
    <t>AR-A2-9X9-BLD</t>
  </si>
  <si>
    <t>AR-S2-10X12</t>
  </si>
  <si>
    <t>AR-S2-11X14</t>
  </si>
  <si>
    <t>AR-BPPHX-S2-BLK</t>
  </si>
  <si>
    <t>AR-BPPHX-S2-BLU</t>
  </si>
  <si>
    <t>AR-BPPHX-S2-GRY</t>
  </si>
  <si>
    <t>AR-BPPHX-S2-MAR</t>
  </si>
  <si>
    <t>FG-TEST3-MD-BLK</t>
  </si>
  <si>
    <t>FG-TEST3-MD-CYT</t>
  </si>
  <si>
    <t>FG-TEST3-MD-OD</t>
  </si>
  <si>
    <t>FG-TEST3-MD-MC</t>
  </si>
  <si>
    <t>FG-TEST3-LG-BLK</t>
  </si>
  <si>
    <t>FG-TEST3-LG-CYT</t>
  </si>
  <si>
    <t>FG-TEST3-LG-OD</t>
  </si>
  <si>
    <t>FG-TEST3-LG-MC</t>
  </si>
  <si>
    <t>AR-BPFIRE-R11X14-BLK</t>
  </si>
  <si>
    <t>11"X 14"</t>
  </si>
  <si>
    <t>AR-FIRELW11X15FR-BLK</t>
  </si>
  <si>
    <t>AR-C2MH-BLK</t>
  </si>
  <si>
    <t>COM-IFAK-FOB</t>
  </si>
  <si>
    <t>AR-C3MH-BLK</t>
  </si>
  <si>
    <t>AR-CM7M2</t>
  </si>
  <si>
    <t>AR-PCAN</t>
  </si>
  <si>
    <t>AR-NBC77SOF</t>
  </si>
  <si>
    <t>CBRN Gask Mask Filter</t>
  </si>
  <si>
    <t>P-CAN Police Gas Mask Filter</t>
  </si>
  <si>
    <t>AR-GUARDIAN-BLK</t>
  </si>
  <si>
    <t>AR-GUARDIAN-CYT</t>
  </si>
  <si>
    <t>AR-GUARDIAN-MC</t>
  </si>
  <si>
    <t>AR-GUARDIAN-BLKMC</t>
  </si>
  <si>
    <t>Multicam Black</t>
  </si>
  <si>
    <t>AR-C3MH-BLK-SPRAYED</t>
  </si>
  <si>
    <t>AR-P3-MD</t>
  </si>
  <si>
    <t>AR-CM-8M</t>
  </si>
  <si>
    <t>MIRA Safety CM-8M Full Face Respirator</t>
  </si>
  <si>
    <t>M81 Woodland</t>
  </si>
  <si>
    <t>FG-TEST3-MD-BLKMC</t>
  </si>
  <si>
    <t>FG-TEST3-LG-BLKMC</t>
  </si>
  <si>
    <t>FG-TEST3-LG-M81</t>
  </si>
  <si>
    <t>FG-TEST3-MD-M81</t>
  </si>
  <si>
    <t>GPPOUCHBLKMC</t>
  </si>
  <si>
    <t>DBLPISTOLBLKMC</t>
  </si>
  <si>
    <t>DBLPISTOLM81</t>
  </si>
  <si>
    <t>GPPOUCHM81</t>
  </si>
  <si>
    <t>SINGLEPISTOLM81</t>
  </si>
  <si>
    <t>SINGLEPISTOLBLKMC</t>
  </si>
  <si>
    <t>SINGLEM4BLKMC</t>
  </si>
  <si>
    <t>SINGLEM4M81</t>
  </si>
  <si>
    <t>TRIPLEM4BLKMC</t>
  </si>
  <si>
    <t>TRIPLEM4MC</t>
  </si>
  <si>
    <t>TRIPLEM4M81</t>
  </si>
  <si>
    <t>EMPTYPULLAPARTBLKMC</t>
  </si>
  <si>
    <t>EMPTYPULLAPARTM81</t>
  </si>
  <si>
    <t>FG-PVS-14-NW1</t>
  </si>
  <si>
    <t>FG-NVG-40-NW1</t>
  </si>
  <si>
    <t>FG-MD-AIRELE-HC-BLK</t>
  </si>
  <si>
    <t>FG-MD-AIRELE-HC-CYT</t>
  </si>
  <si>
    <t>FG-LG-AIRELE-HC-BLK</t>
  </si>
  <si>
    <t>FG-LG-AIRELE-HC-CYT</t>
  </si>
  <si>
    <t>FG-XL-AIRELE-HC-BLK</t>
  </si>
  <si>
    <t>FG-XL-AIRELE-HC-CYT</t>
  </si>
  <si>
    <t>FG-LWNVM</t>
  </si>
  <si>
    <t>FG-FALCON-CLAW</t>
  </si>
  <si>
    <t>Falcon Claw J Arm</t>
  </si>
  <si>
    <t>FG-COMBAT-UNITY-POUCH</t>
  </si>
  <si>
    <t>Night Combat Unity Pouch</t>
  </si>
  <si>
    <t>AR-310X12FRRH</t>
  </si>
  <si>
    <t>AR-310X12FRRHBLD</t>
  </si>
  <si>
    <t>AR-310X12CRLHBLD</t>
  </si>
  <si>
    <t>AR-310X12CRRHBLD</t>
  </si>
  <si>
    <t>DOUBLEM4BLK</t>
  </si>
  <si>
    <t>DOUBLEM4CY</t>
  </si>
  <si>
    <t>DOUBLEM4OD</t>
  </si>
  <si>
    <t>DOUBLEM4M81</t>
  </si>
  <si>
    <t>DOUBLEM4BLKMC</t>
  </si>
  <si>
    <t>DOUBLEM4MC</t>
  </si>
  <si>
    <t>TRIPLEPISTOLBLK</t>
  </si>
  <si>
    <t>TRIPLEPISTOLCY</t>
  </si>
  <si>
    <t>TRIPLEPISTOLOD</t>
  </si>
  <si>
    <t>IFAKs</t>
  </si>
  <si>
    <t>PULLAPARTBLK</t>
  </si>
  <si>
    <t>PULLAPARTCY</t>
  </si>
  <si>
    <t>PULLAPAROD</t>
  </si>
  <si>
    <t>PULLAPARTM81</t>
  </si>
  <si>
    <t>PULLAPARTBLKMC</t>
  </si>
  <si>
    <t>PULLAPARTMC</t>
  </si>
  <si>
    <t>LB-IFAKBLK</t>
  </si>
  <si>
    <t>LB-IFAKCY</t>
  </si>
  <si>
    <t>LB-IFAKOD</t>
  </si>
  <si>
    <t>LB-IFAKMC</t>
  </si>
  <si>
    <t>PLATES</t>
  </si>
  <si>
    <t>Armored Republic Dealer Price List (EXWORKS USA)</t>
  </si>
  <si>
    <t>PLATE CARRIERS</t>
  </si>
  <si>
    <t>Armored Republic reserve the right to change pricing within this 6 monthn period</t>
  </si>
  <si>
    <t>ACCESSORIES</t>
  </si>
  <si>
    <t>MEDICAL</t>
  </si>
  <si>
    <t>HEAD SYSTEMS</t>
  </si>
  <si>
    <t>HELMETS</t>
  </si>
  <si>
    <t>EYEWEAR</t>
  </si>
  <si>
    <t>GAS MASKS</t>
  </si>
  <si>
    <t>NVGS</t>
  </si>
  <si>
    <t>TOURNIQUET</t>
  </si>
  <si>
    <t>CHEST RIGS</t>
  </si>
  <si>
    <t>HYDRATION POUCHES</t>
  </si>
  <si>
    <t>RADIO POUCHES</t>
  </si>
  <si>
    <t>GENERAL PURPOSE POUCHES</t>
  </si>
  <si>
    <t>DUMP POUCHES</t>
  </si>
  <si>
    <t>DELUXE POUCHES</t>
  </si>
  <si>
    <t>SHOTGUN POUCHES</t>
  </si>
  <si>
    <t>PISTOL HOLSTERS</t>
  </si>
  <si>
    <t>ADMIN POUCHES</t>
  </si>
  <si>
    <t>SIDE PLATE POUCHES</t>
  </si>
  <si>
    <t>ABDOMINAL POUCHES</t>
  </si>
  <si>
    <t>RIFLE MAGAZINE POUCHES</t>
  </si>
  <si>
    <t>PISTOL MAGAZINE POUCHES</t>
  </si>
  <si>
    <t>PLATE CARRIER ACCESSORIES</t>
  </si>
  <si>
    <t>SLINGS</t>
  </si>
  <si>
    <t>ACTIVE SHOOTER</t>
  </si>
  <si>
    <t>PHOENIX BACKPACKS</t>
  </si>
  <si>
    <t>FIREBIRD BACKPACKS</t>
  </si>
  <si>
    <t>MALICE CLIPS</t>
  </si>
  <si>
    <t>TESTUDO 2</t>
  </si>
  <si>
    <t>TESTUDO 3</t>
  </si>
  <si>
    <t>GUARDIAN</t>
  </si>
  <si>
    <t>INVICTUS 2</t>
  </si>
  <si>
    <t xml:space="preserve">CONCEALMENT </t>
  </si>
  <si>
    <t>HERITAGE</t>
  </si>
  <si>
    <t>SIDE ARMOR</t>
  </si>
  <si>
    <t>FRAG WRAP</t>
  </si>
  <si>
    <t>TRAUMA PADS</t>
  </si>
  <si>
    <t>TRAINING PLATES</t>
  </si>
  <si>
    <t>ARMOR VENT</t>
  </si>
  <si>
    <t>Night Vision Monocular with Gen2+ "Level 1" P45 White Phosphor</t>
  </si>
  <si>
    <t>MIRA Safety CM-7M Military Gas Mask (small, medium or large)</t>
  </si>
  <si>
    <t>*Other options are avaliable in Helmets (&amp; accessories), Gas Masks (&amp; accessories) and NVGs (&amp; accessories) - Please ask your AR Sales Rep for more details*</t>
  </si>
  <si>
    <t>Armored Republic reserve the right to change pricing within this 6 month period</t>
  </si>
  <si>
    <t>HOLSTERBLK</t>
  </si>
  <si>
    <t>HOLSTERCY</t>
  </si>
  <si>
    <t>HOLSTEROD</t>
  </si>
  <si>
    <t>HOLSTERMC</t>
  </si>
  <si>
    <t>FG-RADIOP-BLK</t>
  </si>
  <si>
    <t>FG-RADIOP-CYT</t>
  </si>
  <si>
    <t>FG-RADIOP-OD</t>
  </si>
  <si>
    <t>FG-RADIOP-MC</t>
  </si>
  <si>
    <t>Additional Malice Clip - Short</t>
  </si>
  <si>
    <t>Additional Malice Clip - Long</t>
  </si>
  <si>
    <t>DELPOUCHKIT</t>
  </si>
  <si>
    <t>TOURNIQUET-TRAINING</t>
  </si>
  <si>
    <t>Air-LE High Cut Helmets</t>
  </si>
  <si>
    <t>Dual Tube Night Vision Goggle/Binocular with Gen2+ "Level 1" p45 White Phosphor</t>
  </si>
  <si>
    <t>AR Lightweight Night Vison Mount</t>
  </si>
  <si>
    <t>AR-PLACARD-GP-BLK</t>
  </si>
  <si>
    <t>GP &amp; Triple Rifle Magazine Placard</t>
  </si>
  <si>
    <t>AR-PLACARD-GP-CYT</t>
  </si>
  <si>
    <t>AR-PLACARD-GP-MC</t>
  </si>
  <si>
    <t>AR-SLICK-PLACARD-BLK</t>
  </si>
  <si>
    <t>AR-SLICK-PLACARD-CYT</t>
  </si>
  <si>
    <t>AR-SLICK-PLACARD-MC</t>
  </si>
  <si>
    <t>Slick Triple Rifle Magazine Placard</t>
  </si>
  <si>
    <t>GP Dangler</t>
  </si>
  <si>
    <t>AR-DANGLER-GP-BLK</t>
  </si>
  <si>
    <t>AR-DANGLER-GP-CYT</t>
  </si>
  <si>
    <t>AR-DANGLER-GP-MC</t>
  </si>
  <si>
    <t>US MSRP</t>
  </si>
  <si>
    <t>INT. MSRP</t>
  </si>
  <si>
    <t>Testudo Quick Release System</t>
  </si>
  <si>
    <t>QUICKRELEASESYSTEMI</t>
  </si>
  <si>
    <t>QUICKRELEASESYSTEMIMC</t>
  </si>
  <si>
    <t>QUICKRELEASESYSTEMT</t>
  </si>
  <si>
    <t>ECONOMYSLING</t>
  </si>
  <si>
    <t>A1 Steel Alloy Body Armor Plate - Build Up Coat</t>
  </si>
  <si>
    <t>A2 Shooter Cut Steel Alloy Body Armor Plate - Build Up Coat</t>
  </si>
  <si>
    <t>A2 Shooters Cut Steel Alloy Body Armor Plate - Build Up Coat</t>
  </si>
  <si>
    <t>Heritage Steel Alloy Body Armor Plate - Right - Flat - Build Up Coat</t>
  </si>
  <si>
    <t>Heritage Steel Alloy Body Armor Plate - Left - Flat - Build Up Coat</t>
  </si>
  <si>
    <t>Heritage Steel Alloy Body Armor Plate - Right - Multicurve - Build Up Coat</t>
  </si>
  <si>
    <t>Heritage Steel Alloy Body Armor Plate - Left - Multicurve - Build Up Coat</t>
  </si>
  <si>
    <t>A1 Steel Alloy Side Armor Plate - Build Up Coat</t>
  </si>
  <si>
    <t>A2 Steel Alloy Side Armor Plate - Build Up Coat</t>
  </si>
  <si>
    <t>SHIELDS</t>
  </si>
  <si>
    <t>bravo-shield</t>
  </si>
  <si>
    <t>alpha-shield</t>
  </si>
  <si>
    <t>delta-medium-shield</t>
  </si>
  <si>
    <t>delta-large-shield</t>
  </si>
  <si>
    <t>15" x 25" (38 x 63.5cm)</t>
  </si>
  <si>
    <t>16" x 30" (41 x 76.2cm)</t>
  </si>
  <si>
    <t>AR-MICRO-RIG-MC</t>
  </si>
  <si>
    <t>MK 1 Micro Rig</t>
  </si>
  <si>
    <t>T.E.D.D.s</t>
  </si>
  <si>
    <t>Tactical Electronic Distration Devices</t>
  </si>
  <si>
    <t>750-500-K2</t>
  </si>
  <si>
    <t>750-940</t>
  </si>
  <si>
    <t xml:space="preserve">T.E.D.D. IR </t>
  </si>
  <si>
    <t>AR-TEDD-SINGLE</t>
  </si>
  <si>
    <t>AR-TEDD-CHARGE</t>
  </si>
  <si>
    <t>T.E.D.D.</t>
  </si>
  <si>
    <t>USB Charge Cable (for T.E.D.D.)</t>
  </si>
  <si>
    <t>T.E.D.D. Tactical Kit ( 2 x T.E.D.D, 1 x Double Pouch, 1 x Mains charger)</t>
  </si>
  <si>
    <t>MOQ</t>
  </si>
  <si>
    <t>6 Units (pricing can be improved if you order more than 25)</t>
  </si>
  <si>
    <t>No MOQ</t>
  </si>
  <si>
    <t>Armored Republic reserve the right to change pricing within time this period</t>
  </si>
  <si>
    <t>AR-A2-COMPACT</t>
  </si>
  <si>
    <t>8" x 10" (20.3 x 30.5cm)</t>
  </si>
  <si>
    <t>DATED - 01ST JANUARY 2025</t>
  </si>
  <si>
    <t>VALID TIL - 30TH JUNE 2025</t>
  </si>
  <si>
    <t>AR-FRAG-WRAP-10x12</t>
  </si>
  <si>
    <t>AR-FRAG-WRAP-11x14</t>
  </si>
  <si>
    <t>AR-FRAG-WRAP-9x9</t>
  </si>
  <si>
    <t>AR Frag Wrap - 10" x 12"</t>
  </si>
  <si>
    <t>AR Frag Wrap - 11" x 14"</t>
  </si>
  <si>
    <t>AR Frag Wrap - 9" x 9"</t>
  </si>
  <si>
    <t>AR-BRANDED-IFAK-REFILL</t>
  </si>
  <si>
    <t>TPAD956</t>
  </si>
  <si>
    <t>9.5" x 6" (24.1 x 15.2cm)</t>
  </si>
  <si>
    <t>BACKPACK-INSERT</t>
  </si>
  <si>
    <t>AR-FIRELW11X15FR-MC</t>
  </si>
  <si>
    <t>Multicam</t>
  </si>
  <si>
    <t>AR-BPFIRE-S2-MC</t>
  </si>
  <si>
    <t>AR-BPFIRE-S2-MAR</t>
  </si>
  <si>
    <t>A1-6X6-BAS</t>
  </si>
  <si>
    <t>A1-6X6-BLD</t>
  </si>
  <si>
    <t>A1-9X9CR</t>
  </si>
  <si>
    <t>A2-6X6-BAS</t>
  </si>
  <si>
    <t>A2-6X6-BLD</t>
  </si>
  <si>
    <t>A2-9X9CR</t>
  </si>
  <si>
    <t>EZIPPEREDBLK</t>
  </si>
  <si>
    <t>FG-INVICTUS-COMPACT-BLK</t>
  </si>
  <si>
    <t>Invictus Compact</t>
  </si>
  <si>
    <t>FG-INVICTUS-COMPACT-CYT</t>
  </si>
  <si>
    <t>FG-TESTUDO-LITE-2.0-MD-BLK</t>
  </si>
  <si>
    <t>FG-TESTUDO-LITE-2.0-MD-CYT</t>
  </si>
  <si>
    <t>FG-TESTUDO-LITE-2.0-MD-MC</t>
  </si>
  <si>
    <t>FG-TESTUDO-LITE-2.0-MD-BLKMC</t>
  </si>
  <si>
    <t>FG-TESTUDO-LITE-2.0-MD-M81</t>
  </si>
  <si>
    <t>FG-TESTUDO-LITE-2.0-LG-BLK</t>
  </si>
  <si>
    <t>FG-TESTUDO-LITE-2.0-LG-CYT</t>
  </si>
  <si>
    <t>FG-TESTUDO-LITE-2.0-LG-MC</t>
  </si>
  <si>
    <t>FG-TESTUDO-LITE-2.0-LG-BLKMC</t>
  </si>
  <si>
    <t>FG-TESTUDO-LITE-2.0-LG-M82</t>
  </si>
  <si>
    <t>Two Padded Side Plate Pouches</t>
  </si>
  <si>
    <t>RETRO FIT CUMMERBUNDS</t>
  </si>
  <si>
    <t>AR-RETRO-CBUND-BLK</t>
  </si>
  <si>
    <t>AR-RETRO-CBUND-BLKMC</t>
  </si>
  <si>
    <t>AR-RETRO-CBUND-CYT</t>
  </si>
  <si>
    <t>AR-RETRO-CBUND-MC</t>
  </si>
  <si>
    <t>Retrofit QDS Cummerbund</t>
  </si>
  <si>
    <t>One size</t>
  </si>
  <si>
    <t>AR-SHIELD-WSS</t>
  </si>
  <si>
    <t>The Weapon Support System</t>
  </si>
  <si>
    <t>Training Plates Pair - Total weight 30 lbs (13.6Kg)</t>
  </si>
  <si>
    <t>Training Plates Pair - Total weight 17.5 lbs (7.93Kg)</t>
  </si>
  <si>
    <t>Training Plates Pair - Total weight 11.5 lbs (5.21Kg)</t>
  </si>
  <si>
    <t>TRAUMA-PAD-PLUS</t>
  </si>
  <si>
    <t>Trauma Pad+</t>
  </si>
  <si>
    <t>Guardian Plate Carrier (Berry Compliant, made to order)</t>
  </si>
  <si>
    <t>INVICTUS COMPACT</t>
  </si>
  <si>
    <t>BALCS Concealment Plate Carrier (made to order)</t>
  </si>
  <si>
    <t>P3 Polyethylene Body Armor, Neutrally Bouyant Plate</t>
  </si>
  <si>
    <t>C2 Multi Hit Ceramic Body Armor Plate - Build Up Coat</t>
  </si>
  <si>
    <t>C3 Multi Curve, Multi Hit Ceramic Body Armor Wrapped</t>
  </si>
  <si>
    <t>C3 Multi Curve, Multi Hit Ceramic Body Armor Sprayed</t>
  </si>
  <si>
    <t>echo-shield</t>
  </si>
  <si>
    <t>DELTA Large Steel Shield</t>
  </si>
  <si>
    <t>DELTA Medium Steel Shield</t>
  </si>
  <si>
    <t>BRAVO Steel Shield</t>
  </si>
  <si>
    <t>ALPHA Steel Shield</t>
  </si>
  <si>
    <t>ECHO Polyethylene Shield</t>
  </si>
  <si>
    <t>AR-MICRO-RIG-MCA</t>
  </si>
  <si>
    <t>Multicam Alpine</t>
  </si>
  <si>
    <t>AR-PLACARD-GP-MCA</t>
  </si>
  <si>
    <t>AR-SLICK-PLACARD-MCA</t>
  </si>
  <si>
    <t>AR-DANGLER-GP-MCA</t>
  </si>
  <si>
    <t>Protector Helmet PASGT</t>
  </si>
  <si>
    <t>GP &amp; TRIPLE PLACARD</t>
  </si>
  <si>
    <t>SLICK TRIPLE</t>
  </si>
  <si>
    <t>GP DANGLER</t>
  </si>
  <si>
    <t>MK1 MICRO RIG</t>
  </si>
  <si>
    <r>
      <rPr>
        <b/>
        <sz val="20"/>
        <color theme="1"/>
        <rFont val="Calibri (Body)"/>
      </rPr>
      <t>A</t>
    </r>
    <r>
      <rPr>
        <b/>
        <sz val="20"/>
        <color theme="1"/>
        <rFont val="Calibri"/>
        <family val="2"/>
        <scheme val="minor"/>
      </rPr>
      <t>1</t>
    </r>
  </si>
  <si>
    <r>
      <rPr>
        <b/>
        <sz val="20"/>
        <color theme="1"/>
        <rFont val="Calibri (Body)"/>
      </rPr>
      <t>A</t>
    </r>
    <r>
      <rPr>
        <b/>
        <sz val="20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/>
    </r>
  </si>
  <si>
    <t>C4</t>
  </si>
  <si>
    <t>AR-C4MR-BLK</t>
  </si>
  <si>
    <t>AR-C4MH-BLK-SPRAYED</t>
  </si>
  <si>
    <t>C4 Multi Curve, Multi Hit Ceramic Body Armor Wrapped</t>
  </si>
  <si>
    <t>C4 Multi Curve, Multi Hit Ceramic Body Armor Sprayed</t>
  </si>
  <si>
    <t>19.75" x 33.75" (50.16 x 85.72cm)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</si>
</sst>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"/>
    <numFmt numFmtId="165" formatCode="[$$-409]#,##0"/>
  </numFmts>
  <fonts count="12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2"/>
      <color rgb="FF222222"/>
      <name val="Arial"/>
      <family val="2"/>
    </font>
    <font>
      <b/>
      <sz val="20"/>
      <color theme="1"/>
      <name val="Calibri (Body)"/>
    </font>
    <font>
      <b/>
      <sz val="2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-0.249977111117893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/>
      <diagonal/>
    </border>
    <border>
      <left style="thin">
        <color indexed="64"/>
      </left>
      <right style="thin">
        <color indexed="64"/>
      </right>
      <top style="medium">
        <color theme="1"/>
      </top>
      <bottom/>
      <diagonal/>
    </border>
    <border>
      <left style="thin">
        <color indexed="64"/>
      </left>
      <right/>
      <top style="medium">
        <color theme="1"/>
      </top>
      <bottom/>
      <diagonal/>
    </border>
    <border>
      <left style="thin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indexed="64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/>
      <bottom style="medium">
        <color indexed="64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medium">
        <color theme="1"/>
      </right>
      <top style="thin">
        <color theme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/>
      <diagonal/>
    </border>
    <border>
      <left style="medium">
        <color indexed="64"/>
      </left>
      <right style="thin">
        <color theme="1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1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medium">
        <color indexed="64"/>
      </bottom>
      <diagonal/>
    </border>
  </borders>
  <cellStyleXfs count="1">
    <xf numFmtId="0" fontId="0" fillId="0" borderId="0"/>
  </cellStyleXfs>
  <cellXfs count="30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165" fontId="0" fillId="0" borderId="0" xfId="0" applyNumberFormat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165" fontId="0" fillId="3" borderId="1" xfId="0" applyNumberForma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165" fontId="0" fillId="3" borderId="2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6" xfId="0" applyFill="1" applyBorder="1" applyAlignment="1">
      <alignment horizontal="center"/>
    </xf>
    <xf numFmtId="165" fontId="0" fillId="2" borderId="6" xfId="0" applyNumberFormat="1" applyFill="1" applyBorder="1" applyAlignment="1">
      <alignment horizontal="center"/>
    </xf>
    <xf numFmtId="165" fontId="0" fillId="2" borderId="5" xfId="0" applyNumberFormat="1" applyFill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0" fillId="3" borderId="12" xfId="0" applyFill="1" applyBorder="1" applyAlignment="1">
      <alignment horizontal="left"/>
    </xf>
    <xf numFmtId="0" fontId="0" fillId="3" borderId="12" xfId="0" applyFill="1" applyBorder="1" applyAlignment="1">
      <alignment horizontal="center"/>
    </xf>
    <xf numFmtId="165" fontId="0" fillId="3" borderId="6" xfId="0" applyNumberForma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3" borderId="6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1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2" borderId="11" xfId="0" applyFill="1" applyBorder="1" applyAlignment="1">
      <alignment horizontal="left"/>
    </xf>
    <xf numFmtId="0" fontId="0" fillId="2" borderId="1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0" xfId="0" applyFill="1"/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left"/>
    </xf>
    <xf numFmtId="0" fontId="0" fillId="2" borderId="16" xfId="0" applyFill="1" applyBorder="1" applyAlignment="1">
      <alignment horizontal="center"/>
    </xf>
    <xf numFmtId="165" fontId="0" fillId="2" borderId="15" xfId="0" applyNumberFormat="1" applyFill="1" applyBorder="1" applyAlignment="1">
      <alignment horizontal="center"/>
    </xf>
    <xf numFmtId="164" fontId="0" fillId="2" borderId="17" xfId="0" applyNumberFormat="1" applyFill="1" applyBorder="1" applyAlignment="1">
      <alignment horizontal="center"/>
    </xf>
    <xf numFmtId="164" fontId="0" fillId="2" borderId="19" xfId="0" applyNumberFormat="1" applyFill="1" applyBorder="1" applyAlignment="1">
      <alignment horizontal="center"/>
    </xf>
    <xf numFmtId="164" fontId="0" fillId="3" borderId="19" xfId="0" applyNumberFormat="1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7" xfId="0" applyFill="1" applyBorder="1" applyAlignment="1">
      <alignment horizontal="left"/>
    </xf>
    <xf numFmtId="0" fontId="0" fillId="2" borderId="7" xfId="0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164" fontId="0" fillId="2" borderId="22" xfId="0" applyNumberFormat="1" applyFill="1" applyBorder="1" applyAlignment="1">
      <alignment horizontal="center"/>
    </xf>
    <xf numFmtId="0" fontId="0" fillId="2" borderId="15" xfId="0" applyFill="1" applyBorder="1" applyAlignment="1">
      <alignment horizontal="left"/>
    </xf>
    <xf numFmtId="165" fontId="0" fillId="2" borderId="16" xfId="0" applyNumberFormat="1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3" borderId="21" xfId="0" applyFill="1" applyBorder="1" applyAlignment="1">
      <alignment horizontal="left"/>
    </xf>
    <xf numFmtId="0" fontId="0" fillId="3" borderId="7" xfId="0" applyFill="1" applyBorder="1" applyAlignment="1">
      <alignment horizontal="center"/>
    </xf>
    <xf numFmtId="165" fontId="0" fillId="3" borderId="7" xfId="0" applyNumberFormat="1" applyFill="1" applyBorder="1" applyAlignment="1">
      <alignment horizontal="center"/>
    </xf>
    <xf numFmtId="164" fontId="0" fillId="3" borderId="22" xfId="0" applyNumberForma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165" fontId="1" fillId="4" borderId="2" xfId="0" applyNumberFormat="1" applyFont="1" applyFill="1" applyBorder="1" applyAlignment="1">
      <alignment horizontal="center"/>
    </xf>
    <xf numFmtId="164" fontId="1" fillId="4" borderId="2" xfId="0" applyNumberFormat="1" applyFont="1" applyFill="1" applyBorder="1" applyAlignment="1">
      <alignment horizontal="center"/>
    </xf>
    <xf numFmtId="0" fontId="0" fillId="3" borderId="7" xfId="0" applyFill="1" applyBorder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165" fontId="0" fillId="3" borderId="16" xfId="0" applyNumberFormat="1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164" fontId="0" fillId="3" borderId="17" xfId="0" applyNumberFormat="1" applyFill="1" applyBorder="1" applyAlignment="1">
      <alignment horizontal="center"/>
    </xf>
    <xf numFmtId="0" fontId="0" fillId="3" borderId="16" xfId="0" applyFill="1" applyBorder="1" applyAlignment="1">
      <alignment horizontal="left"/>
    </xf>
    <xf numFmtId="0" fontId="4" fillId="0" borderId="0" xfId="0" applyFont="1" applyAlignment="1">
      <alignment horizontal="center"/>
    </xf>
    <xf numFmtId="165" fontId="0" fillId="3" borderId="4" xfId="0" applyNumberFormat="1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2" borderId="31" xfId="0" applyFill="1" applyBorder="1" applyAlignment="1">
      <alignment horizontal="center" vertical="center"/>
    </xf>
    <xf numFmtId="0" fontId="0" fillId="2" borderId="8" xfId="0" applyFill="1" applyBorder="1" applyAlignment="1">
      <alignment horizontal="left" vertical="center"/>
    </xf>
    <xf numFmtId="0" fontId="0" fillId="2" borderId="8" xfId="0" applyFill="1" applyBorder="1" applyAlignment="1">
      <alignment horizontal="center" vertical="center"/>
    </xf>
    <xf numFmtId="165" fontId="0" fillId="2" borderId="8" xfId="0" applyNumberFormat="1" applyFill="1" applyBorder="1" applyAlignment="1">
      <alignment horizontal="center" vertical="center"/>
    </xf>
    <xf numFmtId="0" fontId="0" fillId="2" borderId="32" xfId="0" applyFill="1" applyBorder="1" applyAlignment="1">
      <alignment horizontal="center"/>
    </xf>
    <xf numFmtId="0" fontId="0" fillId="2" borderId="32" xfId="0" applyFill="1" applyBorder="1"/>
    <xf numFmtId="165" fontId="0" fillId="2" borderId="32" xfId="0" applyNumberFormat="1" applyFill="1" applyBorder="1" applyAlignment="1">
      <alignment horizontal="center"/>
    </xf>
    <xf numFmtId="164" fontId="0" fillId="2" borderId="32" xfId="0" applyNumberFormat="1" applyFill="1" applyBorder="1" applyAlignment="1">
      <alignment horizontal="center"/>
    </xf>
    <xf numFmtId="0" fontId="0" fillId="3" borderId="32" xfId="0" applyFill="1" applyBorder="1" applyAlignment="1">
      <alignment horizontal="center"/>
    </xf>
    <xf numFmtId="0" fontId="0" fillId="3" borderId="32" xfId="0" applyFill="1" applyBorder="1"/>
    <xf numFmtId="0" fontId="0" fillId="0" borderId="32" xfId="0" applyBorder="1" applyAlignment="1">
      <alignment horizontal="center"/>
    </xf>
    <xf numFmtId="165" fontId="0" fillId="3" borderId="32" xfId="0" applyNumberFormat="1" applyFill="1" applyBorder="1" applyAlignment="1">
      <alignment horizontal="center"/>
    </xf>
    <xf numFmtId="164" fontId="0" fillId="0" borderId="32" xfId="0" applyNumberFormat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0" fillId="2" borderId="33" xfId="0" applyFill="1" applyBorder="1"/>
    <xf numFmtId="165" fontId="0" fillId="2" borderId="33" xfId="0" applyNumberFormat="1" applyFill="1" applyBorder="1" applyAlignment="1">
      <alignment horizontal="center"/>
    </xf>
    <xf numFmtId="164" fontId="0" fillId="2" borderId="33" xfId="0" applyNumberFormat="1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2" borderId="35" xfId="0" applyFill="1" applyBorder="1"/>
    <xf numFmtId="165" fontId="0" fillId="2" borderId="35" xfId="0" applyNumberFormat="1" applyFill="1" applyBorder="1" applyAlignment="1">
      <alignment horizontal="center"/>
    </xf>
    <xf numFmtId="164" fontId="0" fillId="2" borderId="35" xfId="0" applyNumberFormat="1" applyFill="1" applyBorder="1" applyAlignment="1">
      <alignment horizontal="center"/>
    </xf>
    <xf numFmtId="0" fontId="0" fillId="2" borderId="40" xfId="0" applyFill="1" applyBorder="1" applyAlignment="1">
      <alignment horizontal="center"/>
    </xf>
    <xf numFmtId="0" fontId="0" fillId="2" borderId="40" xfId="0" applyFill="1" applyBorder="1"/>
    <xf numFmtId="165" fontId="0" fillId="2" borderId="40" xfId="0" applyNumberFormat="1" applyFill="1" applyBorder="1" applyAlignment="1">
      <alignment horizontal="center"/>
    </xf>
    <xf numFmtId="164" fontId="0" fillId="2" borderId="40" xfId="0" applyNumberFormat="1" applyFill="1" applyBorder="1" applyAlignment="1">
      <alignment horizontal="center"/>
    </xf>
    <xf numFmtId="0" fontId="0" fillId="3" borderId="35" xfId="0" applyFill="1" applyBorder="1" applyAlignment="1">
      <alignment horizontal="center"/>
    </xf>
    <xf numFmtId="0" fontId="0" fillId="3" borderId="35" xfId="0" applyFill="1" applyBorder="1"/>
    <xf numFmtId="165" fontId="0" fillId="3" borderId="35" xfId="0" applyNumberFormat="1" applyFill="1" applyBorder="1" applyAlignment="1">
      <alignment horizontal="center"/>
    </xf>
    <xf numFmtId="0" fontId="0" fillId="3" borderId="40" xfId="0" applyFill="1" applyBorder="1" applyAlignment="1">
      <alignment horizontal="center"/>
    </xf>
    <xf numFmtId="0" fontId="0" fillId="0" borderId="40" xfId="0" applyBorder="1" applyAlignment="1">
      <alignment horizontal="center"/>
    </xf>
    <xf numFmtId="165" fontId="0" fillId="3" borderId="40" xfId="0" applyNumberFormat="1" applyFill="1" applyBorder="1" applyAlignment="1">
      <alignment horizontal="center"/>
    </xf>
    <xf numFmtId="164" fontId="0" fillId="0" borderId="40" xfId="0" applyNumberFormat="1" applyBorder="1" applyAlignment="1">
      <alignment horizontal="center"/>
    </xf>
    <xf numFmtId="0" fontId="1" fillId="4" borderId="47" xfId="0" applyFont="1" applyFill="1" applyBorder="1" applyAlignment="1">
      <alignment horizontal="center"/>
    </xf>
    <xf numFmtId="0" fontId="1" fillId="4" borderId="48" xfId="0" applyFont="1" applyFill="1" applyBorder="1" applyAlignment="1">
      <alignment horizontal="center"/>
    </xf>
    <xf numFmtId="165" fontId="1" fillId="4" borderId="48" xfId="0" applyNumberFormat="1" applyFont="1" applyFill="1" applyBorder="1" applyAlignment="1">
      <alignment horizontal="center"/>
    </xf>
    <xf numFmtId="165" fontId="0" fillId="2" borderId="45" xfId="0" applyNumberFormat="1" applyFill="1" applyBorder="1" applyAlignment="1">
      <alignment horizontal="center"/>
    </xf>
    <xf numFmtId="165" fontId="0" fillId="2" borderId="38" xfId="0" applyNumberFormat="1" applyFill="1" applyBorder="1" applyAlignment="1">
      <alignment horizontal="center"/>
    </xf>
    <xf numFmtId="165" fontId="0" fillId="2" borderId="41" xfId="0" applyNumberFormat="1" applyFill="1" applyBorder="1" applyAlignment="1">
      <alignment horizontal="center"/>
    </xf>
    <xf numFmtId="165" fontId="0" fillId="3" borderId="36" xfId="0" applyNumberFormat="1" applyFill="1" applyBorder="1" applyAlignment="1">
      <alignment horizontal="center"/>
    </xf>
    <xf numFmtId="165" fontId="0" fillId="3" borderId="38" xfId="0" applyNumberFormat="1" applyFill="1" applyBorder="1" applyAlignment="1">
      <alignment horizontal="center"/>
    </xf>
    <xf numFmtId="165" fontId="0" fillId="2" borderId="36" xfId="0" applyNumberFormat="1" applyFill="1" applyBorder="1" applyAlignment="1">
      <alignment horizontal="center"/>
    </xf>
    <xf numFmtId="165" fontId="0" fillId="0" borderId="0" xfId="0" applyNumberFormat="1"/>
    <xf numFmtId="165" fontId="1" fillId="4" borderId="49" xfId="0" applyNumberFormat="1" applyFont="1" applyFill="1" applyBorder="1" applyAlignment="1">
      <alignment horizontal="center"/>
    </xf>
    <xf numFmtId="164" fontId="0" fillId="2" borderId="30" xfId="0" applyNumberFormat="1" applyFill="1" applyBorder="1" applyAlignment="1">
      <alignment horizontal="center"/>
    </xf>
    <xf numFmtId="164" fontId="0" fillId="2" borderId="11" xfId="0" applyNumberFormat="1" applyFill="1" applyBorder="1" applyAlignment="1">
      <alignment horizontal="center"/>
    </xf>
    <xf numFmtId="164" fontId="0" fillId="2" borderId="50" xfId="0" applyNumberFormat="1" applyFill="1" applyBorder="1" applyAlignment="1">
      <alignment horizontal="center"/>
    </xf>
    <xf numFmtId="164" fontId="0" fillId="3" borderId="51" xfId="0" applyNumberFormat="1" applyFill="1" applyBorder="1" applyAlignment="1">
      <alignment horizontal="center"/>
    </xf>
    <xf numFmtId="164" fontId="0" fillId="3" borderId="11" xfId="0" applyNumberFormat="1" applyFill="1" applyBorder="1" applyAlignment="1">
      <alignment horizontal="center"/>
    </xf>
    <xf numFmtId="164" fontId="0" fillId="3" borderId="50" xfId="0" applyNumberFormat="1" applyFill="1" applyBorder="1" applyAlignment="1">
      <alignment horizontal="center"/>
    </xf>
    <xf numFmtId="164" fontId="0" fillId="3" borderId="30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2" borderId="53" xfId="0" applyNumberFormat="1" applyFill="1" applyBorder="1" applyAlignment="1">
      <alignment horizontal="center"/>
    </xf>
    <xf numFmtId="164" fontId="0" fillId="2" borderId="54" xfId="0" applyNumberFormat="1" applyFill="1" applyBorder="1" applyAlignment="1">
      <alignment horizontal="center" vertical="center"/>
    </xf>
    <xf numFmtId="164" fontId="0" fillId="2" borderId="27" xfId="0" applyNumberFormat="1" applyFill="1" applyBorder="1" applyAlignment="1">
      <alignment horizontal="center"/>
    </xf>
    <xf numFmtId="0" fontId="9" fillId="0" borderId="0" xfId="0" applyFont="1"/>
    <xf numFmtId="0" fontId="1" fillId="4" borderId="57" xfId="0" applyFont="1" applyFill="1" applyBorder="1" applyAlignment="1">
      <alignment horizontal="center"/>
    </xf>
    <xf numFmtId="0" fontId="1" fillId="4" borderId="58" xfId="0" applyFont="1" applyFill="1" applyBorder="1" applyAlignment="1">
      <alignment horizontal="center"/>
    </xf>
    <xf numFmtId="165" fontId="1" fillId="4" borderId="58" xfId="0" applyNumberFormat="1" applyFont="1" applyFill="1" applyBorder="1" applyAlignment="1">
      <alignment horizontal="center"/>
    </xf>
    <xf numFmtId="164" fontId="1" fillId="4" borderId="59" xfId="0" applyNumberFormat="1" applyFont="1" applyFill="1" applyBorder="1" applyAlignment="1">
      <alignment horizontal="center"/>
    </xf>
    <xf numFmtId="0" fontId="1" fillId="4" borderId="60" xfId="0" applyFont="1" applyFill="1" applyBorder="1" applyAlignment="1">
      <alignment horizontal="center"/>
    </xf>
    <xf numFmtId="165" fontId="0" fillId="3" borderId="45" xfId="0" applyNumberFormat="1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0" fillId="3" borderId="33" xfId="0" applyFill="1" applyBorder="1"/>
    <xf numFmtId="0" fontId="0" fillId="0" borderId="33" xfId="0" applyBorder="1" applyAlignment="1">
      <alignment horizontal="center"/>
    </xf>
    <xf numFmtId="165" fontId="0" fillId="3" borderId="33" xfId="0" applyNumberFormat="1" applyFill="1" applyBorder="1" applyAlignment="1">
      <alignment horizontal="center"/>
    </xf>
    <xf numFmtId="164" fontId="0" fillId="0" borderId="33" xfId="0" applyNumberFormat="1" applyBorder="1" applyAlignment="1">
      <alignment horizontal="center"/>
    </xf>
    <xf numFmtId="0" fontId="0" fillId="2" borderId="62" xfId="0" applyFill="1" applyBorder="1" applyAlignment="1">
      <alignment horizontal="center"/>
    </xf>
    <xf numFmtId="0" fontId="0" fillId="2" borderId="62" xfId="0" applyFill="1" applyBorder="1"/>
    <xf numFmtId="165" fontId="0" fillId="2" borderId="62" xfId="0" applyNumberFormat="1" applyFill="1" applyBorder="1" applyAlignment="1">
      <alignment horizontal="center"/>
    </xf>
    <xf numFmtId="164" fontId="0" fillId="2" borderId="62" xfId="0" applyNumberFormat="1" applyFill="1" applyBorder="1" applyAlignment="1">
      <alignment horizontal="center"/>
    </xf>
    <xf numFmtId="165" fontId="0" fillId="2" borderId="63" xfId="0" applyNumberFormat="1" applyFill="1" applyBorder="1" applyAlignment="1">
      <alignment horizontal="center"/>
    </xf>
    <xf numFmtId="165" fontId="0" fillId="2" borderId="65" xfId="0" applyNumberFormat="1" applyFill="1" applyBorder="1" applyAlignment="1">
      <alignment horizontal="center"/>
    </xf>
    <xf numFmtId="0" fontId="0" fillId="2" borderId="67" xfId="0" applyFill="1" applyBorder="1" applyAlignment="1">
      <alignment horizontal="center"/>
    </xf>
    <xf numFmtId="0" fontId="0" fillId="2" borderId="67" xfId="0" applyFill="1" applyBorder="1"/>
    <xf numFmtId="165" fontId="0" fillId="2" borderId="67" xfId="0" applyNumberFormat="1" applyFill="1" applyBorder="1" applyAlignment="1">
      <alignment horizontal="center"/>
    </xf>
    <xf numFmtId="164" fontId="0" fillId="2" borderId="67" xfId="0" applyNumberFormat="1" applyFill="1" applyBorder="1" applyAlignment="1">
      <alignment horizontal="center"/>
    </xf>
    <xf numFmtId="165" fontId="0" fillId="2" borderId="68" xfId="0" applyNumberFormat="1" applyFill="1" applyBorder="1" applyAlignment="1">
      <alignment horizontal="center"/>
    </xf>
    <xf numFmtId="165" fontId="0" fillId="3" borderId="70" xfId="0" applyNumberFormat="1" applyFill="1" applyBorder="1" applyAlignment="1">
      <alignment horizontal="center"/>
    </xf>
    <xf numFmtId="165" fontId="0" fillId="3" borderId="71" xfId="0" applyNumberFormat="1" applyFill="1" applyBorder="1" applyAlignment="1">
      <alignment horizontal="center"/>
    </xf>
    <xf numFmtId="0" fontId="0" fillId="2" borderId="1" xfId="0" applyFill="1" applyBorder="1"/>
    <xf numFmtId="0" fontId="0" fillId="2" borderId="16" xfId="0" applyFill="1" applyBorder="1"/>
    <xf numFmtId="164" fontId="0" fillId="2" borderId="16" xfId="0" applyNumberFormat="1" applyFill="1" applyBorder="1" applyAlignment="1">
      <alignment horizontal="center"/>
    </xf>
    <xf numFmtId="165" fontId="0" fillId="2" borderId="17" xfId="0" applyNumberFormat="1" applyFill="1" applyBorder="1" applyAlignment="1">
      <alignment horizontal="center"/>
    </xf>
    <xf numFmtId="165" fontId="0" fillId="2" borderId="19" xfId="0" applyNumberFormat="1" applyFill="1" applyBorder="1" applyAlignment="1">
      <alignment horizontal="center"/>
    </xf>
    <xf numFmtId="0" fontId="0" fillId="2" borderId="7" xfId="0" applyFill="1" applyBorder="1"/>
    <xf numFmtId="164" fontId="0" fillId="2" borderId="7" xfId="0" applyNumberFormat="1" applyFill="1" applyBorder="1" applyAlignment="1">
      <alignment horizontal="center"/>
    </xf>
    <xf numFmtId="165" fontId="0" fillId="2" borderId="22" xfId="0" applyNumberFormat="1" applyFill="1" applyBorder="1" applyAlignment="1">
      <alignment horizontal="center"/>
    </xf>
    <xf numFmtId="0" fontId="0" fillId="3" borderId="1" xfId="0" applyFill="1" applyBorder="1"/>
    <xf numFmtId="164" fontId="0" fillId="3" borderId="1" xfId="0" applyNumberFormat="1" applyFill="1" applyBorder="1" applyAlignment="1">
      <alignment horizontal="center"/>
    </xf>
    <xf numFmtId="0" fontId="0" fillId="3" borderId="16" xfId="0" applyFill="1" applyBorder="1"/>
    <xf numFmtId="164" fontId="0" fillId="3" borderId="16" xfId="0" applyNumberFormat="1" applyFill="1" applyBorder="1" applyAlignment="1">
      <alignment horizontal="center"/>
    </xf>
    <xf numFmtId="165" fontId="0" fillId="3" borderId="17" xfId="0" applyNumberFormat="1" applyFill="1" applyBorder="1" applyAlignment="1">
      <alignment horizontal="center"/>
    </xf>
    <xf numFmtId="165" fontId="0" fillId="3" borderId="19" xfId="0" applyNumberForma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/>
    <xf numFmtId="165" fontId="0" fillId="3" borderId="72" xfId="0" applyNumberFormat="1" applyFill="1" applyBorder="1" applyAlignment="1">
      <alignment horizontal="center"/>
    </xf>
    <xf numFmtId="0" fontId="0" fillId="2" borderId="2" xfId="0" applyFill="1" applyBorder="1"/>
    <xf numFmtId="165" fontId="0" fillId="2" borderId="2" xfId="0" applyNumberFormat="1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165" fontId="0" fillId="2" borderId="72" xfId="0" applyNumberFormat="1" applyFill="1" applyBorder="1" applyAlignment="1">
      <alignment horizontal="center"/>
    </xf>
    <xf numFmtId="0" fontId="0" fillId="3" borderId="70" xfId="0" applyFill="1" applyBorder="1" applyAlignment="1">
      <alignment horizontal="center"/>
    </xf>
    <xf numFmtId="0" fontId="0" fillId="3" borderId="70" xfId="0" applyFill="1" applyBorder="1"/>
    <xf numFmtId="0" fontId="0" fillId="3" borderId="4" xfId="0" applyFill="1" applyBorder="1"/>
    <xf numFmtId="165" fontId="0" fillId="3" borderId="75" xfId="0" applyNumberFormat="1" applyFill="1" applyBorder="1" applyAlignment="1">
      <alignment horizontal="center"/>
    </xf>
    <xf numFmtId="0" fontId="0" fillId="0" borderId="35" xfId="0" applyBorder="1" applyAlignment="1">
      <alignment horizontal="center" vertical="center"/>
    </xf>
    <xf numFmtId="0" fontId="0" fillId="0" borderId="35" xfId="0" applyBorder="1" applyAlignment="1">
      <alignment vertical="center"/>
    </xf>
    <xf numFmtId="165" fontId="0" fillId="3" borderId="35" xfId="0" applyNumberFormat="1" applyFill="1" applyBorder="1" applyAlignment="1">
      <alignment horizontal="center" vertical="center"/>
    </xf>
    <xf numFmtId="164" fontId="0" fillId="0" borderId="35" xfId="0" applyNumberFormat="1" applyBorder="1" applyAlignment="1">
      <alignment horizontal="center" vertical="center"/>
    </xf>
    <xf numFmtId="165" fontId="0" fillId="3" borderId="36" xfId="0" applyNumberFormat="1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35" xfId="0" applyFill="1" applyBorder="1" applyAlignment="1">
      <alignment vertical="center"/>
    </xf>
    <xf numFmtId="165" fontId="0" fillId="2" borderId="35" xfId="0" applyNumberFormat="1" applyFill="1" applyBorder="1" applyAlignment="1">
      <alignment horizontal="center" vertical="center"/>
    </xf>
    <xf numFmtId="164" fontId="0" fillId="2" borderId="35" xfId="0" applyNumberFormat="1" applyFill="1" applyBorder="1" applyAlignment="1">
      <alignment horizontal="center" vertical="center"/>
    </xf>
    <xf numFmtId="165" fontId="0" fillId="2" borderId="36" xfId="0" applyNumberFormat="1" applyFill="1" applyBorder="1" applyAlignment="1">
      <alignment horizontal="center" vertical="center"/>
    </xf>
    <xf numFmtId="0" fontId="0" fillId="3" borderId="78" xfId="0" applyFill="1" applyBorder="1" applyAlignment="1">
      <alignment horizontal="center"/>
    </xf>
    <xf numFmtId="0" fontId="0" fillId="3" borderId="4" xfId="0" applyFill="1" applyBorder="1" applyAlignment="1">
      <alignment horizontal="left"/>
    </xf>
    <xf numFmtId="164" fontId="0" fillId="3" borderId="75" xfId="0" applyNumberFormat="1" applyFill="1" applyBorder="1" applyAlignment="1">
      <alignment horizontal="center"/>
    </xf>
    <xf numFmtId="0" fontId="0" fillId="3" borderId="16" xfId="0" applyFill="1" applyBorder="1" applyAlignment="1">
      <alignment horizontal="left" vertical="center"/>
    </xf>
    <xf numFmtId="0" fontId="0" fillId="3" borderId="7" xfId="0" applyFill="1" applyBorder="1" applyAlignment="1">
      <alignment horizontal="center" vertical="center"/>
    </xf>
    <xf numFmtId="0" fontId="0" fillId="3" borderId="7" xfId="0" applyFill="1" applyBorder="1" applyAlignment="1">
      <alignment horizontal="left" vertical="center"/>
    </xf>
    <xf numFmtId="165" fontId="0" fillId="3" borderId="7" xfId="0" applyNumberFormat="1" applyFill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/>
    </xf>
    <xf numFmtId="164" fontId="0" fillId="3" borderId="22" xfId="0" applyNumberFormat="1" applyFill="1" applyBorder="1" applyAlignment="1">
      <alignment horizontal="center" vertical="center"/>
    </xf>
    <xf numFmtId="0" fontId="0" fillId="5" borderId="16" xfId="0" applyFill="1" applyBorder="1" applyAlignment="1">
      <alignment horizontal="center"/>
    </xf>
    <xf numFmtId="0" fontId="0" fillId="5" borderId="16" xfId="0" applyFill="1" applyBorder="1" applyAlignment="1">
      <alignment horizontal="left"/>
    </xf>
    <xf numFmtId="165" fontId="0" fillId="5" borderId="16" xfId="0" applyNumberFormat="1" applyFill="1" applyBorder="1" applyAlignment="1">
      <alignment horizontal="center"/>
    </xf>
    <xf numFmtId="164" fontId="0" fillId="5" borderId="30" xfId="0" applyNumberFormat="1" applyFill="1" applyBorder="1" applyAlignment="1">
      <alignment horizontal="center"/>
    </xf>
    <xf numFmtId="164" fontId="0" fillId="5" borderId="17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 applyAlignment="1">
      <alignment horizontal="left"/>
    </xf>
    <xf numFmtId="165" fontId="0" fillId="5" borderId="1" xfId="0" applyNumberFormat="1" applyFill="1" applyBorder="1" applyAlignment="1">
      <alignment horizontal="center"/>
    </xf>
    <xf numFmtId="164" fontId="0" fillId="5" borderId="11" xfId="0" applyNumberFormat="1" applyFill="1" applyBorder="1" applyAlignment="1">
      <alignment horizontal="center"/>
    </xf>
    <xf numFmtId="164" fontId="0" fillId="5" borderId="19" xfId="0" applyNumberFormat="1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7" xfId="0" applyFill="1" applyBorder="1" applyAlignment="1">
      <alignment horizontal="left"/>
    </xf>
    <xf numFmtId="165" fontId="0" fillId="5" borderId="7" xfId="0" applyNumberFormat="1" applyFill="1" applyBorder="1" applyAlignment="1">
      <alignment horizontal="center"/>
    </xf>
    <xf numFmtId="164" fontId="0" fillId="5" borderId="50" xfId="0" applyNumberFormat="1" applyFill="1" applyBorder="1" applyAlignment="1">
      <alignment horizontal="center"/>
    </xf>
    <xf numFmtId="164" fontId="0" fillId="5" borderId="22" xfId="0" applyNumberFormat="1" applyFill="1" applyBorder="1" applyAlignment="1">
      <alignment horizontal="center"/>
    </xf>
    <xf numFmtId="0" fontId="0" fillId="2" borderId="21" xfId="0" applyFill="1" applyBorder="1" applyAlignment="1">
      <alignment horizontal="left"/>
    </xf>
    <xf numFmtId="0" fontId="0" fillId="5" borderId="15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165" fontId="0" fillId="2" borderId="28" xfId="0" applyNumberFormat="1" applyFill="1" applyBorder="1" applyAlignment="1">
      <alignment horizontal="center"/>
    </xf>
    <xf numFmtId="164" fontId="0" fillId="2" borderId="52" xfId="0" applyNumberFormat="1" applyFill="1" applyBorder="1" applyAlignment="1">
      <alignment horizontal="center"/>
    </xf>
    <xf numFmtId="0" fontId="0" fillId="3" borderId="29" xfId="0" applyFill="1" applyBorder="1" applyAlignment="1">
      <alignment horizontal="center"/>
    </xf>
    <xf numFmtId="0" fontId="0" fillId="3" borderId="30" xfId="0" applyFill="1" applyBorder="1" applyAlignment="1">
      <alignment horizontal="left"/>
    </xf>
    <xf numFmtId="0" fontId="0" fillId="3" borderId="30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165" fontId="0" fillId="3" borderId="5" xfId="0" applyNumberFormat="1" applyFill="1" applyBorder="1" applyAlignment="1">
      <alignment horizontal="center"/>
    </xf>
    <xf numFmtId="164" fontId="0" fillId="3" borderId="53" xfId="0" applyNumberFormat="1" applyFill="1" applyBorder="1" applyAlignment="1">
      <alignment horizontal="center"/>
    </xf>
    <xf numFmtId="164" fontId="0" fillId="3" borderId="10" xfId="0" applyNumberFormat="1" applyFill="1" applyBorder="1" applyAlignment="1">
      <alignment horizontal="center"/>
    </xf>
    <xf numFmtId="0" fontId="0" fillId="3" borderId="56" xfId="0" applyFill="1" applyBorder="1" applyAlignment="1">
      <alignment horizontal="center"/>
    </xf>
    <xf numFmtId="164" fontId="0" fillId="3" borderId="56" xfId="0" applyNumberFormat="1" applyFill="1" applyBorder="1" applyAlignment="1">
      <alignment horizontal="center"/>
    </xf>
    <xf numFmtId="0" fontId="4" fillId="0" borderId="0" xfId="0" applyFont="1"/>
    <xf numFmtId="0" fontId="11" fillId="6" borderId="26" xfId="0" applyFont="1" applyFill="1" applyBorder="1" applyAlignment="1">
      <alignment horizontal="center" vertical="center" wrapText="1"/>
    </xf>
    <xf numFmtId="0" fontId="11" fillId="6" borderId="34" xfId="0" applyFont="1" applyFill="1" applyBorder="1" applyAlignment="1">
      <alignment horizontal="center" vertical="center" wrapText="1"/>
    </xf>
    <xf numFmtId="0" fontId="11" fillId="6" borderId="42" xfId="0" applyFont="1" applyFill="1" applyBorder="1" applyAlignment="1">
      <alignment horizontal="center" vertical="center"/>
    </xf>
    <xf numFmtId="164" fontId="0" fillId="3" borderId="2" xfId="0" applyNumberFormat="1" applyFill="1" applyBorder="1" applyAlignment="1">
      <alignment horizontal="center"/>
    </xf>
    <xf numFmtId="164" fontId="0" fillId="3" borderId="33" xfId="0" applyNumberFormat="1" applyFill="1" applyBorder="1" applyAlignment="1">
      <alignment horizontal="center"/>
    </xf>
    <xf numFmtId="164" fontId="0" fillId="3" borderId="32" xfId="0" applyNumberFormat="1" applyFill="1" applyBorder="1" applyAlignment="1">
      <alignment horizontal="center"/>
    </xf>
    <xf numFmtId="0" fontId="0" fillId="3" borderId="62" xfId="0" applyFill="1" applyBorder="1" applyAlignment="1">
      <alignment horizontal="center"/>
    </xf>
    <xf numFmtId="0" fontId="0" fillId="3" borderId="62" xfId="0" applyFill="1" applyBorder="1"/>
    <xf numFmtId="165" fontId="0" fillId="3" borderId="62" xfId="0" applyNumberFormat="1" applyFill="1" applyBorder="1" applyAlignment="1">
      <alignment horizontal="center"/>
    </xf>
    <xf numFmtId="164" fontId="0" fillId="3" borderId="62" xfId="0" applyNumberFormat="1" applyFill="1" applyBorder="1" applyAlignment="1">
      <alignment horizontal="center"/>
    </xf>
    <xf numFmtId="165" fontId="0" fillId="3" borderId="63" xfId="0" applyNumberFormat="1" applyFill="1" applyBorder="1" applyAlignment="1">
      <alignment horizontal="center"/>
    </xf>
    <xf numFmtId="165" fontId="0" fillId="3" borderId="82" xfId="0" applyNumberFormat="1" applyFill="1" applyBorder="1" applyAlignment="1">
      <alignment horizontal="center"/>
    </xf>
    <xf numFmtId="0" fontId="0" fillId="3" borderId="67" xfId="0" applyFill="1" applyBorder="1" applyAlignment="1">
      <alignment horizontal="center"/>
    </xf>
    <xf numFmtId="0" fontId="0" fillId="3" borderId="67" xfId="0" applyFill="1" applyBorder="1"/>
    <xf numFmtId="165" fontId="0" fillId="3" borderId="67" xfId="0" applyNumberFormat="1" applyFill="1" applyBorder="1" applyAlignment="1">
      <alignment horizontal="center"/>
    </xf>
    <xf numFmtId="164" fontId="0" fillId="3" borderId="67" xfId="0" applyNumberFormat="1" applyFill="1" applyBorder="1" applyAlignment="1">
      <alignment horizontal="center"/>
    </xf>
    <xf numFmtId="165" fontId="0" fillId="3" borderId="83" xfId="0" applyNumberFormat="1" applyFill="1" applyBorder="1" applyAlignment="1">
      <alignment horizontal="center"/>
    </xf>
    <xf numFmtId="0" fontId="0" fillId="2" borderId="70" xfId="0" applyFill="1" applyBorder="1" applyAlignment="1">
      <alignment horizontal="center"/>
    </xf>
    <xf numFmtId="0" fontId="0" fillId="2" borderId="70" xfId="0" applyFill="1" applyBorder="1"/>
    <xf numFmtId="165" fontId="0" fillId="2" borderId="70" xfId="0" applyNumberFormat="1" applyFill="1" applyBorder="1" applyAlignment="1">
      <alignment horizontal="center"/>
    </xf>
    <xf numFmtId="164" fontId="0" fillId="2" borderId="70" xfId="0" applyNumberFormat="1" applyFill="1" applyBorder="1" applyAlignment="1">
      <alignment horizontal="center"/>
    </xf>
    <xf numFmtId="165" fontId="0" fillId="2" borderId="71" xfId="0" applyNumberFormat="1" applyFill="1" applyBorder="1" applyAlignment="1">
      <alignment horizontal="center"/>
    </xf>
    <xf numFmtId="0" fontId="0" fillId="2" borderId="43" xfId="0" applyFill="1" applyBorder="1" applyAlignment="1">
      <alignment horizontal="center" vertical="center"/>
    </xf>
    <xf numFmtId="0" fontId="0" fillId="2" borderId="43" xfId="0" applyFill="1" applyBorder="1" applyAlignment="1">
      <alignment vertical="center"/>
    </xf>
    <xf numFmtId="165" fontId="0" fillId="2" borderId="43" xfId="0" applyNumberFormat="1" applyFill="1" applyBorder="1" applyAlignment="1">
      <alignment horizontal="center" vertical="center"/>
    </xf>
    <xf numFmtId="164" fontId="0" fillId="2" borderId="43" xfId="0" applyNumberFormat="1" applyFill="1" applyBorder="1" applyAlignment="1">
      <alignment horizontal="center" vertical="center"/>
    </xf>
    <xf numFmtId="165" fontId="0" fillId="2" borderId="44" xfId="0" applyNumberFormat="1" applyFill="1" applyBorder="1" applyAlignment="1">
      <alignment horizontal="center" vertical="center"/>
    </xf>
    <xf numFmtId="0" fontId="11" fillId="6" borderId="23" xfId="0" applyFont="1" applyFill="1" applyBorder="1" applyAlignment="1">
      <alignment horizontal="center" vertical="center" wrapText="1"/>
    </xf>
    <xf numFmtId="0" fontId="11" fillId="6" borderId="24" xfId="0" applyFont="1" applyFill="1" applyBorder="1" applyAlignment="1">
      <alignment horizontal="center" vertical="center" wrapText="1"/>
    </xf>
    <xf numFmtId="0" fontId="11" fillId="6" borderId="25" xfId="0" applyFont="1" applyFill="1" applyBorder="1" applyAlignment="1">
      <alignment horizontal="center" vertical="center" wrapText="1"/>
    </xf>
    <xf numFmtId="0" fontId="11" fillId="6" borderId="46" xfId="0" applyFont="1" applyFill="1" applyBorder="1" applyAlignment="1">
      <alignment horizontal="center" vertical="center" wrapText="1"/>
    </xf>
    <xf numFmtId="0" fontId="11" fillId="6" borderId="37" xfId="0" applyFont="1" applyFill="1" applyBorder="1" applyAlignment="1">
      <alignment horizontal="center" vertical="center" wrapText="1"/>
    </xf>
    <xf numFmtId="0" fontId="11" fillId="6" borderId="39" xfId="0" applyFont="1" applyFill="1" applyBorder="1" applyAlignment="1">
      <alignment horizontal="center" vertical="center" wrapText="1"/>
    </xf>
    <xf numFmtId="0" fontId="11" fillId="6" borderId="61" xfId="0" applyFont="1" applyFill="1" applyBorder="1" applyAlignment="1">
      <alignment horizontal="center" vertical="center" wrapText="1"/>
    </xf>
    <xf numFmtId="0" fontId="11" fillId="6" borderId="64" xfId="0" applyFont="1" applyFill="1" applyBorder="1" applyAlignment="1">
      <alignment horizontal="center" vertical="center" wrapText="1"/>
    </xf>
    <xf numFmtId="0" fontId="11" fillId="6" borderId="66" xfId="0" applyFont="1" applyFill="1" applyBorder="1" applyAlignment="1">
      <alignment horizontal="center" vertical="center" wrapText="1"/>
    </xf>
    <xf numFmtId="0" fontId="11" fillId="6" borderId="73" xfId="0" applyFont="1" applyFill="1" applyBorder="1" applyAlignment="1">
      <alignment horizontal="center" vertical="center" wrapText="1"/>
    </xf>
    <xf numFmtId="0" fontId="11" fillId="6" borderId="69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1" fillId="6" borderId="3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1" fillId="6" borderId="24" xfId="0" applyFont="1" applyFill="1" applyBorder="1"/>
    <xf numFmtId="0" fontId="11" fillId="6" borderId="25" xfId="0" applyFont="1" applyFill="1" applyBorder="1"/>
    <xf numFmtId="0" fontId="11" fillId="6" borderId="73" xfId="0" applyFont="1" applyFill="1" applyBorder="1"/>
    <xf numFmtId="0" fontId="0" fillId="0" borderId="0" xfId="0"/>
    <xf numFmtId="0" fontId="11" fillId="6" borderId="76" xfId="0" applyFont="1" applyFill="1" applyBorder="1" applyAlignment="1">
      <alignment horizontal="center" vertical="center" wrapText="1"/>
    </xf>
    <xf numFmtId="0" fontId="11" fillId="6" borderId="77" xfId="0" applyFont="1" applyFill="1" applyBorder="1" applyAlignment="1">
      <alignment horizontal="center" vertical="center" wrapText="1"/>
    </xf>
    <xf numFmtId="0" fontId="10" fillId="6" borderId="34" xfId="0" applyFont="1" applyFill="1" applyBorder="1" applyAlignment="1">
      <alignment horizontal="center" vertical="center" wrapText="1"/>
    </xf>
    <xf numFmtId="0" fontId="11" fillId="6" borderId="37" xfId="0" applyFont="1" applyFill="1" applyBorder="1" applyAlignment="1">
      <alignment wrapText="1"/>
    </xf>
    <xf numFmtId="0" fontId="11" fillId="6" borderId="69" xfId="0" applyFont="1" applyFill="1" applyBorder="1" applyAlignment="1">
      <alignment wrapText="1"/>
    </xf>
    <xf numFmtId="0" fontId="11" fillId="6" borderId="7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0" fillId="6" borderId="23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 wrapText="1"/>
    </xf>
    <xf numFmtId="0" fontId="11" fillId="6" borderId="18" xfId="0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textRotation="90" wrapText="1"/>
    </xf>
    <xf numFmtId="0" fontId="0" fillId="0" borderId="0" xfId="0" applyAlignment="1">
      <alignment horizontal="center" vertical="center" textRotation="90" wrapText="1"/>
    </xf>
    <xf numFmtId="0" fontId="10" fillId="6" borderId="79" xfId="0" applyFont="1" applyFill="1" applyBorder="1" applyAlignment="1">
      <alignment horizontal="center" vertical="center" wrapText="1"/>
    </xf>
    <xf numFmtId="0" fontId="10" fillId="6" borderId="80" xfId="0" applyFont="1" applyFill="1" applyBorder="1" applyAlignment="1">
      <alignment horizontal="center" vertical="center" wrapText="1"/>
    </xf>
    <xf numFmtId="0" fontId="11" fillId="6" borderId="81" xfId="0" applyFont="1" applyFill="1" applyBorder="1" applyAlignment="1">
      <alignment horizontal="center" vertical="center" wrapText="1"/>
    </xf>
    <xf numFmtId="0" fontId="11" fillId="6" borderId="18" xfId="0" applyFont="1" applyFill="1" applyBorder="1" applyAlignment="1">
      <alignment wrapText="1"/>
    </xf>
    <xf numFmtId="0" fontId="11" fillId="6" borderId="20" xfId="0" applyFont="1" applyFill="1" applyBorder="1" applyAlignment="1">
      <alignment wrapText="1"/>
    </xf>
    <xf numFmtId="0" fontId="11" fillId="6" borderId="24" xfId="0" applyFont="1" applyFill="1" applyBorder="1" applyAlignment="1">
      <alignment wrapText="1"/>
    </xf>
    <xf numFmtId="0" fontId="11" fillId="6" borderId="25" xfId="0" applyFont="1" applyFill="1" applyBorder="1" applyAlignment="1">
      <alignment wrapText="1"/>
    </xf>
    <xf numFmtId="0" fontId="4" fillId="6" borderId="25" xfId="0" applyFont="1" applyFill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0" fillId="0" borderId="55" xfId="0" applyBorder="1" applyAlignment="1">
      <alignment wrapText="1"/>
    </xf>
    <xf numFmtId="0" fontId="10" fillId="6" borderId="14" xfId="0" applyFont="1" applyFill="1" applyBorder="1" applyAlignment="1">
      <alignment horizontal="center" vertical="center" wrapText="1"/>
    </xf>
    <xf numFmtId="0" fontId="11" fillId="6" borderId="18" xfId="0" applyFont="1" applyFill="1" applyBorder="1" applyAlignment="1">
      <alignment horizontal="center" vertical="center"/>
    </xf>
    <xf numFmtId="0" fontId="11" fillId="6" borderId="20" xfId="0" applyFont="1" applyFill="1" applyBorder="1" applyAlignment="1">
      <alignment horizontal="center" vertical="center"/>
    </xf>
    <xf numFmtId="0" fontId="7" fillId="0" borderId="0" xfId="0" applyFont="1"/>
    <xf numFmtId="0" fontId="10" fillId="6" borderId="2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10" fillId="6" borderId="25" xfId="0" applyFont="1" applyFill="1" applyBorder="1" applyAlignment="1">
      <alignment horizontal="center" vertical="center" wrapText="1"/>
    </xf>
    <xf numFmtId="0" fontId="10" fillId="6" borderId="7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541867</xdr:colOff>
      <xdr:row>0</xdr:row>
      <xdr:rowOff>0</xdr:rowOff>
    </xdr:from>
    <xdr:to>
      <xdr:col>1</xdr:col>
      <xdr:colOff>1515214</xdr:colOff>
      <xdr:row>3</xdr:row>
      <xdr:rowOff>33868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804677-6B60-5840-A81D-980A2CE23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467" y="0"/>
          <a:ext cx="973347" cy="12700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753533</xdr:colOff>
      <xdr:row>0</xdr:row>
      <xdr:rowOff>160866</xdr:rowOff>
    </xdr:from>
    <xdr:to>
      <xdr:col>1</xdr:col>
      <xdr:colOff>1726880</xdr:colOff>
      <xdr:row>3</xdr:row>
      <xdr:rowOff>118534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665255-FC73-0047-B9A2-3E48580DD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1533" y="160866"/>
          <a:ext cx="973347" cy="12700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382693</xdr:colOff>
      <xdr:row>0</xdr:row>
      <xdr:rowOff>22013</xdr:rowOff>
    </xdr:from>
    <xdr:to>
      <xdr:col>1</xdr:col>
      <xdr:colOff>1356040</xdr:colOff>
      <xdr:row>4</xdr:row>
      <xdr:rowOff>1694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142277-90FC-3445-BF88-13D9503B9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0693" y="22013"/>
          <a:ext cx="973347" cy="12750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567267</xdr:colOff>
      <xdr:row>0</xdr:row>
      <xdr:rowOff>16933</xdr:rowOff>
    </xdr:from>
    <xdr:to>
      <xdr:col>1</xdr:col>
      <xdr:colOff>1540614</xdr:colOff>
      <xdr:row>3</xdr:row>
      <xdr:rowOff>287867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85C99F-9602-CD41-9F87-6493EFF73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00" y="16933"/>
          <a:ext cx="973347" cy="127000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313267</xdr:colOff>
      <xdr:row>0</xdr:row>
      <xdr:rowOff>33867</xdr:rowOff>
    </xdr:from>
    <xdr:to>
      <xdr:col>1</xdr:col>
      <xdr:colOff>1286614</xdr:colOff>
      <xdr:row>4</xdr:row>
      <xdr:rowOff>101601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4A8000-0186-2C4A-8A44-3F87CD411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067" y="33867"/>
          <a:ext cx="973347" cy="127000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262467</xdr:colOff>
      <xdr:row>0</xdr:row>
      <xdr:rowOff>16932</xdr:rowOff>
    </xdr:from>
    <xdr:to>
      <xdr:col>1</xdr:col>
      <xdr:colOff>1235814</xdr:colOff>
      <xdr:row>3</xdr:row>
      <xdr:rowOff>287866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2180B1D-9E25-F83F-EAB7-95A1A2B02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867" y="16932"/>
          <a:ext cx="973347" cy="127000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518160</xdr:colOff>
      <xdr:row>0</xdr:row>
      <xdr:rowOff>50800</xdr:rowOff>
    </xdr:from>
    <xdr:to>
      <xdr:col>1</xdr:col>
      <xdr:colOff>1491507</xdr:colOff>
      <xdr:row>4</xdr:row>
      <xdr:rowOff>10161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FE523C-9327-0644-B401-E126ED9DE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50800"/>
          <a:ext cx="973347" cy="1270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C2BCF-B392-6F45-A9A5-A541C3CE0025}">
  <sheetPr>
    <pageSetUpPr fitToPage="1"/>
  </sheetPr>
  <dimension ref="B1:I52"/>
  <sheetViews>
    <sheetView zoomScale="150" workbookViewId="0">
      <selection activeCell="H3" sqref="H1:H1048576"/>
    </sheetView>
  </sheetViews>
  <sheetFormatPr baseColWidth="10" defaultRowHeight="16" x14ac:dyDescent="0.2"/>
  <cols>
    <col min="1" max="1" width="6.33203125" customWidth="1"/>
    <col min="2" max="2" width="25" customWidth="1"/>
    <col min="3" max="3" width="27.33203125" style="1" customWidth="1"/>
    <col min="4" max="4" width="64.83203125" customWidth="1"/>
    <col min="5" max="5" width="25.33203125" style="1" customWidth="1"/>
    <col min="6" max="6" width="10.83203125" style="1"/>
    <col min="7" max="7" width="13.33203125" style="8" customWidth="1"/>
    <col min="8" max="8" width="13.83203125" style="3" hidden="1" customWidth="1"/>
    <col min="9" max="9" width="11.83203125" customWidth="1"/>
  </cols>
  <sheetData>
    <row r="1" spans="2:9" ht="46" customHeight="1" x14ac:dyDescent="0.35">
      <c r="C1" s="264" t="s">
        <v>345</v>
      </c>
      <c r="D1" s="264"/>
      <c r="E1" s="64" t="s">
        <v>458</v>
      </c>
      <c r="F1" s="262" t="s">
        <v>389</v>
      </c>
      <c r="G1" s="262"/>
      <c r="H1" s="262"/>
    </row>
    <row r="2" spans="2:9" ht="31" x14ac:dyDescent="0.35">
      <c r="C2" s="265" t="s">
        <v>344</v>
      </c>
      <c r="D2" s="265"/>
      <c r="E2" s="64" t="s">
        <v>459</v>
      </c>
      <c r="F2" s="262"/>
      <c r="G2" s="262"/>
      <c r="H2" s="262"/>
    </row>
    <row r="3" spans="2:9" ht="20" customHeight="1" thickBot="1" x14ac:dyDescent="0.25"/>
    <row r="4" spans="2:9" ht="17" thickBot="1" x14ac:dyDescent="0.25">
      <c r="B4" s="123" t="s">
        <v>11</v>
      </c>
      <c r="C4" s="124" t="s">
        <v>0</v>
      </c>
      <c r="D4" s="124" t="s">
        <v>1</v>
      </c>
      <c r="E4" s="124" t="s">
        <v>7</v>
      </c>
      <c r="F4" s="124" t="s">
        <v>2</v>
      </c>
      <c r="G4" s="125" t="s">
        <v>3</v>
      </c>
      <c r="H4" s="126" t="s">
        <v>417</v>
      </c>
      <c r="I4" s="127" t="s">
        <v>418</v>
      </c>
    </row>
    <row r="5" spans="2:9" x14ac:dyDescent="0.2">
      <c r="B5" s="256" t="s">
        <v>532</v>
      </c>
      <c r="C5" s="134" t="s">
        <v>246</v>
      </c>
      <c r="D5" s="135" t="s">
        <v>10</v>
      </c>
      <c r="E5" s="134" t="s">
        <v>9</v>
      </c>
      <c r="F5" s="134" t="s">
        <v>5</v>
      </c>
      <c r="G5" s="136">
        <f>SUM(H5/1.428)</f>
        <v>97.338935574229694</v>
      </c>
      <c r="H5" s="137">
        <v>139</v>
      </c>
      <c r="I5" s="138">
        <f>SUM(H5*1.1)</f>
        <v>152.9</v>
      </c>
    </row>
    <row r="6" spans="2:9" x14ac:dyDescent="0.2">
      <c r="B6" s="257"/>
      <c r="C6" s="72" t="s">
        <v>247</v>
      </c>
      <c r="D6" s="73" t="s">
        <v>424</v>
      </c>
      <c r="E6" s="72" t="s">
        <v>9</v>
      </c>
      <c r="F6" s="72" t="s">
        <v>5</v>
      </c>
      <c r="G6" s="74">
        <f t="shared" ref="G6:G52" si="0">SUM(H6/1.428)</f>
        <v>132.35294117647061</v>
      </c>
      <c r="H6" s="75">
        <v>189</v>
      </c>
      <c r="I6" s="139">
        <f t="shared" ref="I6:I14" si="1">SUM(H6*1.1)</f>
        <v>207.9</v>
      </c>
    </row>
    <row r="7" spans="2:9" x14ac:dyDescent="0.2">
      <c r="B7" s="257"/>
      <c r="C7" s="72" t="s">
        <v>249</v>
      </c>
      <c r="D7" s="73" t="s">
        <v>10</v>
      </c>
      <c r="E7" s="72" t="s">
        <v>8</v>
      </c>
      <c r="F7" s="72" t="s">
        <v>5</v>
      </c>
      <c r="G7" s="74">
        <f t="shared" si="0"/>
        <v>116.9467787114846</v>
      </c>
      <c r="H7" s="75">
        <v>167</v>
      </c>
      <c r="I7" s="139">
        <f t="shared" si="1"/>
        <v>183.70000000000002</v>
      </c>
    </row>
    <row r="8" spans="2:9" ht="17" thickBot="1" x14ac:dyDescent="0.25">
      <c r="B8" s="258"/>
      <c r="C8" s="140" t="s">
        <v>248</v>
      </c>
      <c r="D8" s="141" t="s">
        <v>424</v>
      </c>
      <c r="E8" s="140" t="s">
        <v>8</v>
      </c>
      <c r="F8" s="140" t="s">
        <v>5</v>
      </c>
      <c r="G8" s="142">
        <f t="shared" si="0"/>
        <v>151.9607843137255</v>
      </c>
      <c r="H8" s="143">
        <v>217</v>
      </c>
      <c r="I8" s="144">
        <f t="shared" si="1"/>
        <v>238.70000000000002</v>
      </c>
    </row>
    <row r="9" spans="2:9" x14ac:dyDescent="0.2">
      <c r="B9" s="253" t="s">
        <v>533</v>
      </c>
      <c r="C9" s="129" t="s">
        <v>250</v>
      </c>
      <c r="D9" s="130" t="s">
        <v>12</v>
      </c>
      <c r="E9" s="129" t="s">
        <v>9</v>
      </c>
      <c r="F9" s="131" t="s">
        <v>5</v>
      </c>
      <c r="G9" s="132">
        <f t="shared" si="0"/>
        <v>104.34173669467788</v>
      </c>
      <c r="H9" s="133">
        <v>149</v>
      </c>
      <c r="I9" s="128">
        <f t="shared" si="1"/>
        <v>163.9</v>
      </c>
    </row>
    <row r="10" spans="2:9" x14ac:dyDescent="0.2">
      <c r="B10" s="254"/>
      <c r="C10" s="76" t="s">
        <v>251</v>
      </c>
      <c r="D10" s="77" t="s">
        <v>425</v>
      </c>
      <c r="E10" s="76" t="s">
        <v>9</v>
      </c>
      <c r="F10" s="78" t="s">
        <v>5</v>
      </c>
      <c r="G10" s="79">
        <f t="shared" si="0"/>
        <v>139.35574229691878</v>
      </c>
      <c r="H10" s="80">
        <v>199</v>
      </c>
      <c r="I10" s="128">
        <f t="shared" si="1"/>
        <v>218.9</v>
      </c>
    </row>
    <row r="11" spans="2:9" x14ac:dyDescent="0.2">
      <c r="B11" s="254"/>
      <c r="C11" s="76" t="s">
        <v>252</v>
      </c>
      <c r="D11" s="77" t="s">
        <v>12</v>
      </c>
      <c r="E11" s="76" t="s">
        <v>8</v>
      </c>
      <c r="F11" s="78" t="s">
        <v>5</v>
      </c>
      <c r="G11" s="79">
        <f t="shared" si="0"/>
        <v>123.94957983193278</v>
      </c>
      <c r="H11" s="80">
        <v>177</v>
      </c>
      <c r="I11" s="128">
        <f t="shared" si="1"/>
        <v>194.70000000000002</v>
      </c>
    </row>
    <row r="12" spans="2:9" x14ac:dyDescent="0.2">
      <c r="B12" s="254"/>
      <c r="C12" s="76" t="s">
        <v>253</v>
      </c>
      <c r="D12" s="77" t="s">
        <v>426</v>
      </c>
      <c r="E12" s="76" t="s">
        <v>8</v>
      </c>
      <c r="F12" s="78" t="s">
        <v>5</v>
      </c>
      <c r="G12" s="79">
        <f t="shared" si="0"/>
        <v>158.96358543417367</v>
      </c>
      <c r="H12" s="80">
        <v>227</v>
      </c>
      <c r="I12" s="128">
        <f t="shared" si="1"/>
        <v>249.70000000000002</v>
      </c>
    </row>
    <row r="13" spans="2:9" x14ac:dyDescent="0.2">
      <c r="B13" s="254"/>
      <c r="C13" s="76" t="s">
        <v>456</v>
      </c>
      <c r="D13" s="77" t="s">
        <v>12</v>
      </c>
      <c r="E13" s="76" t="s">
        <v>457</v>
      </c>
      <c r="F13" s="78" t="s">
        <v>5</v>
      </c>
      <c r="G13" s="79">
        <f t="shared" si="0"/>
        <v>56.022408963585434</v>
      </c>
      <c r="H13" s="80">
        <v>80</v>
      </c>
      <c r="I13" s="128">
        <f t="shared" si="1"/>
        <v>88</v>
      </c>
    </row>
    <row r="14" spans="2:9" ht="17" thickBot="1" x14ac:dyDescent="0.25">
      <c r="B14" s="255"/>
      <c r="C14" s="96" t="s">
        <v>254</v>
      </c>
      <c r="D14" s="77" t="s">
        <v>426</v>
      </c>
      <c r="E14" s="76" t="s">
        <v>457</v>
      </c>
      <c r="F14" s="97" t="s">
        <v>5</v>
      </c>
      <c r="G14" s="98">
        <f t="shared" si="0"/>
        <v>100.14005602240897</v>
      </c>
      <c r="H14" s="99">
        <v>143</v>
      </c>
      <c r="I14" s="128">
        <f t="shared" si="1"/>
        <v>157.30000000000001</v>
      </c>
    </row>
    <row r="15" spans="2:9" x14ac:dyDescent="0.2">
      <c r="B15" s="263" t="s">
        <v>380</v>
      </c>
      <c r="C15" s="85" t="s">
        <v>320</v>
      </c>
      <c r="D15" s="86" t="s">
        <v>13</v>
      </c>
      <c r="E15" s="85" t="s">
        <v>9</v>
      </c>
      <c r="F15" s="85" t="s">
        <v>20</v>
      </c>
      <c r="G15" s="87">
        <f t="shared" si="0"/>
        <v>69.327731092436977</v>
      </c>
      <c r="H15" s="88">
        <v>99</v>
      </c>
      <c r="I15" s="108">
        <f t="shared" ref="I15:I52" si="2">SUM(H15*1.1)</f>
        <v>108.9</v>
      </c>
    </row>
    <row r="16" spans="2:9" x14ac:dyDescent="0.2">
      <c r="B16" s="254"/>
      <c r="C16" s="72" t="s">
        <v>118</v>
      </c>
      <c r="D16" s="73" t="s">
        <v>14</v>
      </c>
      <c r="E16" s="72" t="s">
        <v>9</v>
      </c>
      <c r="F16" s="72" t="s">
        <v>20</v>
      </c>
      <c r="G16" s="74">
        <f t="shared" si="0"/>
        <v>69.327731092436977</v>
      </c>
      <c r="H16" s="75">
        <v>99</v>
      </c>
      <c r="I16" s="104">
        <f t="shared" si="2"/>
        <v>108.9</v>
      </c>
    </row>
    <row r="17" spans="2:9" x14ac:dyDescent="0.2">
      <c r="B17" s="254"/>
      <c r="C17" s="72" t="s">
        <v>116</v>
      </c>
      <c r="D17" s="73" t="s">
        <v>15</v>
      </c>
      <c r="E17" s="72" t="s">
        <v>9</v>
      </c>
      <c r="F17" s="72" t="s">
        <v>20</v>
      </c>
      <c r="G17" s="74">
        <f t="shared" si="0"/>
        <v>93.137254901960787</v>
      </c>
      <c r="H17" s="75">
        <v>133</v>
      </c>
      <c r="I17" s="104">
        <f t="shared" si="2"/>
        <v>146.30000000000001</v>
      </c>
    </row>
    <row r="18" spans="2:9" x14ac:dyDescent="0.2">
      <c r="B18" s="254"/>
      <c r="C18" s="72" t="s">
        <v>117</v>
      </c>
      <c r="D18" s="73" t="s">
        <v>16</v>
      </c>
      <c r="E18" s="72" t="s">
        <v>9</v>
      </c>
      <c r="F18" s="72" t="s">
        <v>20</v>
      </c>
      <c r="G18" s="74">
        <f t="shared" si="0"/>
        <v>93.137254901960787</v>
      </c>
      <c r="H18" s="75">
        <v>133</v>
      </c>
      <c r="I18" s="104">
        <f t="shared" si="2"/>
        <v>146.30000000000001</v>
      </c>
    </row>
    <row r="19" spans="2:9" x14ac:dyDescent="0.2">
      <c r="B19" s="254"/>
      <c r="C19" s="72" t="s">
        <v>321</v>
      </c>
      <c r="D19" s="73" t="s">
        <v>427</v>
      </c>
      <c r="E19" s="72" t="s">
        <v>9</v>
      </c>
      <c r="F19" s="72" t="s">
        <v>20</v>
      </c>
      <c r="G19" s="74">
        <f t="shared" si="0"/>
        <v>104.34173669467788</v>
      </c>
      <c r="H19" s="75">
        <v>149</v>
      </c>
      <c r="I19" s="104">
        <f t="shared" si="2"/>
        <v>163.9</v>
      </c>
    </row>
    <row r="20" spans="2:9" x14ac:dyDescent="0.2">
      <c r="B20" s="254"/>
      <c r="C20" s="72" t="s">
        <v>322</v>
      </c>
      <c r="D20" s="73" t="s">
        <v>428</v>
      </c>
      <c r="E20" s="72" t="s">
        <v>9</v>
      </c>
      <c r="F20" s="72" t="s">
        <v>20</v>
      </c>
      <c r="G20" s="74">
        <f t="shared" si="0"/>
        <v>104.34173669467788</v>
      </c>
      <c r="H20" s="75">
        <v>149</v>
      </c>
      <c r="I20" s="104">
        <f t="shared" si="2"/>
        <v>163.9</v>
      </c>
    </row>
    <row r="21" spans="2:9" x14ac:dyDescent="0.2">
      <c r="B21" s="254"/>
      <c r="C21" s="72" t="s">
        <v>323</v>
      </c>
      <c r="D21" s="73" t="s">
        <v>429</v>
      </c>
      <c r="E21" s="72" t="s">
        <v>9</v>
      </c>
      <c r="F21" s="72" t="s">
        <v>20</v>
      </c>
      <c r="G21" s="74">
        <f t="shared" si="0"/>
        <v>128.15126050420167</v>
      </c>
      <c r="H21" s="75">
        <v>183</v>
      </c>
      <c r="I21" s="104">
        <f t="shared" si="2"/>
        <v>201.3</v>
      </c>
    </row>
    <row r="22" spans="2:9" ht="17" thickBot="1" x14ac:dyDescent="0.25">
      <c r="B22" s="255"/>
      <c r="C22" s="89" t="s">
        <v>322</v>
      </c>
      <c r="D22" s="90" t="s">
        <v>430</v>
      </c>
      <c r="E22" s="89" t="s">
        <v>9</v>
      </c>
      <c r="F22" s="89" t="s">
        <v>20</v>
      </c>
      <c r="G22" s="91">
        <f t="shared" si="0"/>
        <v>128.15126050420167</v>
      </c>
      <c r="H22" s="92">
        <v>183</v>
      </c>
      <c r="I22" s="105">
        <f t="shared" si="2"/>
        <v>201.3</v>
      </c>
    </row>
    <row r="23" spans="2:9" ht="28" thickBot="1" x14ac:dyDescent="0.25">
      <c r="B23" s="224" t="s">
        <v>19</v>
      </c>
      <c r="C23" s="172" t="s">
        <v>286</v>
      </c>
      <c r="D23" s="173" t="s">
        <v>512</v>
      </c>
      <c r="E23" s="172" t="s">
        <v>9</v>
      </c>
      <c r="F23" s="172" t="s">
        <v>20</v>
      </c>
      <c r="G23" s="174">
        <f t="shared" si="0"/>
        <v>335.43417366946778</v>
      </c>
      <c r="H23" s="175">
        <v>479</v>
      </c>
      <c r="I23" s="176">
        <f t="shared" si="2"/>
        <v>526.90000000000009</v>
      </c>
    </row>
    <row r="24" spans="2:9" ht="28" thickBot="1" x14ac:dyDescent="0.25">
      <c r="B24" s="224" t="s">
        <v>17</v>
      </c>
      <c r="C24" s="177" t="s">
        <v>272</v>
      </c>
      <c r="D24" s="178" t="s">
        <v>513</v>
      </c>
      <c r="E24" s="177" t="s">
        <v>9</v>
      </c>
      <c r="F24" s="177" t="s">
        <v>6</v>
      </c>
      <c r="G24" s="179">
        <f t="shared" si="0"/>
        <v>237.39495798319328</v>
      </c>
      <c r="H24" s="180">
        <v>339</v>
      </c>
      <c r="I24" s="181">
        <f t="shared" si="2"/>
        <v>372.90000000000003</v>
      </c>
    </row>
    <row r="25" spans="2:9" x14ac:dyDescent="0.2">
      <c r="B25" s="250" t="s">
        <v>18</v>
      </c>
      <c r="C25" s="61" t="s">
        <v>274</v>
      </c>
      <c r="D25" s="157" t="s">
        <v>514</v>
      </c>
      <c r="E25" s="61" t="s">
        <v>9</v>
      </c>
      <c r="F25" s="61" t="s">
        <v>6</v>
      </c>
      <c r="G25" s="59">
        <f t="shared" si="0"/>
        <v>294.11764705882354</v>
      </c>
      <c r="H25" s="158">
        <v>420</v>
      </c>
      <c r="I25" s="159">
        <f t="shared" si="2"/>
        <v>462.00000000000006</v>
      </c>
    </row>
    <row r="26" spans="2:9" ht="17" thickBot="1" x14ac:dyDescent="0.25">
      <c r="B26" s="259"/>
      <c r="C26" s="11" t="s">
        <v>285</v>
      </c>
      <c r="D26" s="162" t="s">
        <v>515</v>
      </c>
      <c r="E26" s="11" t="s">
        <v>9</v>
      </c>
      <c r="F26" s="11" t="s">
        <v>6</v>
      </c>
      <c r="G26" s="12">
        <f t="shared" si="0"/>
        <v>279.41176470588238</v>
      </c>
      <c r="H26" s="226">
        <v>399</v>
      </c>
      <c r="I26" s="163">
        <f t="shared" si="2"/>
        <v>438.90000000000003</v>
      </c>
    </row>
    <row r="27" spans="2:9" x14ac:dyDescent="0.2">
      <c r="B27" s="250" t="s">
        <v>534</v>
      </c>
      <c r="C27" s="36" t="s">
        <v>535</v>
      </c>
      <c r="D27" s="148" t="s">
        <v>537</v>
      </c>
      <c r="E27" s="36" t="s">
        <v>9</v>
      </c>
      <c r="F27" s="36" t="s">
        <v>6</v>
      </c>
      <c r="G27" s="47">
        <f t="shared" si="0"/>
        <v>384.45378151260508</v>
      </c>
      <c r="H27" s="149">
        <v>549</v>
      </c>
      <c r="I27" s="150">
        <f t="shared" si="2"/>
        <v>603.90000000000009</v>
      </c>
    </row>
    <row r="28" spans="2:9" ht="17" thickBot="1" x14ac:dyDescent="0.25">
      <c r="B28" s="261"/>
      <c r="C28" s="43" t="s">
        <v>536</v>
      </c>
      <c r="D28" s="152" t="s">
        <v>538</v>
      </c>
      <c r="E28" s="43" t="s">
        <v>9</v>
      </c>
      <c r="F28" s="43" t="s">
        <v>6</v>
      </c>
      <c r="G28" s="44">
        <f t="shared" si="0"/>
        <v>349.43977591036418</v>
      </c>
      <c r="H28" s="153">
        <v>499</v>
      </c>
      <c r="I28" s="154">
        <f t="shared" si="2"/>
        <v>548.90000000000009</v>
      </c>
    </row>
    <row r="29" spans="2:9" x14ac:dyDescent="0.2">
      <c r="B29" s="256" t="s">
        <v>381</v>
      </c>
      <c r="C29" s="229" t="s">
        <v>474</v>
      </c>
      <c r="D29" s="230" t="s">
        <v>21</v>
      </c>
      <c r="E29" s="229" t="s">
        <v>23</v>
      </c>
      <c r="F29" s="229" t="s">
        <v>5</v>
      </c>
      <c r="G29" s="231">
        <f t="shared" si="0"/>
        <v>56.022408963585434</v>
      </c>
      <c r="H29" s="232">
        <v>80</v>
      </c>
      <c r="I29" s="233">
        <f t="shared" si="2"/>
        <v>88</v>
      </c>
    </row>
    <row r="30" spans="2:9" x14ac:dyDescent="0.2">
      <c r="B30" s="257"/>
      <c r="C30" s="76" t="s">
        <v>475</v>
      </c>
      <c r="D30" s="77" t="s">
        <v>431</v>
      </c>
      <c r="E30" s="76" t="s">
        <v>23</v>
      </c>
      <c r="F30" s="76" t="s">
        <v>5</v>
      </c>
      <c r="G30" s="79">
        <f t="shared" si="0"/>
        <v>75.630252100840337</v>
      </c>
      <c r="H30" s="228">
        <v>108</v>
      </c>
      <c r="I30" s="234">
        <f t="shared" si="2"/>
        <v>118.80000000000001</v>
      </c>
    </row>
    <row r="31" spans="2:9" x14ac:dyDescent="0.2">
      <c r="B31" s="257"/>
      <c r="C31" s="76" t="s">
        <v>476</v>
      </c>
      <c r="D31" s="77" t="s">
        <v>21</v>
      </c>
      <c r="E31" s="76" t="s">
        <v>31</v>
      </c>
      <c r="F31" s="76" t="s">
        <v>5</v>
      </c>
      <c r="G31" s="79">
        <f t="shared" si="0"/>
        <v>61.624649859943979</v>
      </c>
      <c r="H31" s="228">
        <v>88</v>
      </c>
      <c r="I31" s="234">
        <f t="shared" si="2"/>
        <v>96.800000000000011</v>
      </c>
    </row>
    <row r="32" spans="2:9" x14ac:dyDescent="0.2">
      <c r="B32" s="257"/>
      <c r="C32" s="76" t="s">
        <v>477</v>
      </c>
      <c r="D32" s="77" t="s">
        <v>22</v>
      </c>
      <c r="E32" s="76" t="s">
        <v>23</v>
      </c>
      <c r="F32" s="76" t="s">
        <v>5</v>
      </c>
      <c r="G32" s="79">
        <f t="shared" si="0"/>
        <v>65.826330532212893</v>
      </c>
      <c r="H32" s="228">
        <v>94</v>
      </c>
      <c r="I32" s="234">
        <f t="shared" si="2"/>
        <v>103.4</v>
      </c>
    </row>
    <row r="33" spans="2:9" x14ac:dyDescent="0.2">
      <c r="B33" s="257"/>
      <c r="C33" s="76" t="s">
        <v>478</v>
      </c>
      <c r="D33" s="77" t="s">
        <v>432</v>
      </c>
      <c r="E33" s="76" t="s">
        <v>23</v>
      </c>
      <c r="F33" s="76" t="s">
        <v>5</v>
      </c>
      <c r="G33" s="79">
        <f>SUM(H33/1.428)</f>
        <v>85.434173669467796</v>
      </c>
      <c r="H33" s="228">
        <v>122</v>
      </c>
      <c r="I33" s="234">
        <f t="shared" si="2"/>
        <v>134.20000000000002</v>
      </c>
    </row>
    <row r="34" spans="2:9" ht="17" thickBot="1" x14ac:dyDescent="0.25">
      <c r="B34" s="258"/>
      <c r="C34" s="235" t="s">
        <v>479</v>
      </c>
      <c r="D34" s="236" t="s">
        <v>22</v>
      </c>
      <c r="E34" s="235" t="s">
        <v>31</v>
      </c>
      <c r="F34" s="235" t="s">
        <v>5</v>
      </c>
      <c r="G34" s="237">
        <f>SUM(H34/1.428)</f>
        <v>65.12605042016807</v>
      </c>
      <c r="H34" s="238">
        <v>93</v>
      </c>
      <c r="I34" s="239">
        <f t="shared" si="2"/>
        <v>102.30000000000001</v>
      </c>
    </row>
    <row r="35" spans="2:9" x14ac:dyDescent="0.2">
      <c r="B35" s="253" t="s">
        <v>28</v>
      </c>
      <c r="C35" s="81" t="s">
        <v>255</v>
      </c>
      <c r="D35" s="82" t="s">
        <v>26</v>
      </c>
      <c r="E35" s="81" t="s">
        <v>9</v>
      </c>
      <c r="F35" s="81" t="s">
        <v>24</v>
      </c>
      <c r="G35" s="83">
        <f t="shared" si="0"/>
        <v>174.36974789915968</v>
      </c>
      <c r="H35" s="84">
        <v>249</v>
      </c>
      <c r="I35" s="103">
        <f t="shared" si="2"/>
        <v>273.90000000000003</v>
      </c>
    </row>
    <row r="36" spans="2:9" x14ac:dyDescent="0.2">
      <c r="B36" s="254"/>
      <c r="C36" s="72" t="s">
        <v>256</v>
      </c>
      <c r="D36" s="73" t="s">
        <v>26</v>
      </c>
      <c r="E36" s="72" t="s">
        <v>8</v>
      </c>
      <c r="F36" s="72" t="s">
        <v>24</v>
      </c>
      <c r="G36" s="74">
        <f t="shared" si="0"/>
        <v>193.97759103641457</v>
      </c>
      <c r="H36" s="75">
        <v>277</v>
      </c>
      <c r="I36" s="104">
        <f t="shared" si="2"/>
        <v>304.70000000000005</v>
      </c>
    </row>
    <row r="37" spans="2:9" ht="17" thickBot="1" x14ac:dyDescent="0.25">
      <c r="B37" s="260"/>
      <c r="C37" s="240" t="s">
        <v>469</v>
      </c>
      <c r="D37" s="241" t="s">
        <v>25</v>
      </c>
      <c r="E37" s="240" t="s">
        <v>27</v>
      </c>
      <c r="F37" s="240" t="s">
        <v>24</v>
      </c>
      <c r="G37" s="242">
        <f t="shared" si="0"/>
        <v>90.336134453781511</v>
      </c>
      <c r="H37" s="243">
        <v>129</v>
      </c>
      <c r="I37" s="244">
        <f t="shared" si="2"/>
        <v>141.9</v>
      </c>
    </row>
    <row r="38" spans="2:9" x14ac:dyDescent="0.2">
      <c r="B38" s="250" t="s">
        <v>382</v>
      </c>
      <c r="C38" s="61" t="s">
        <v>460</v>
      </c>
      <c r="D38" s="157" t="s">
        <v>463</v>
      </c>
      <c r="E38" s="61" t="s">
        <v>9</v>
      </c>
      <c r="F38" s="61" t="s">
        <v>29</v>
      </c>
      <c r="G38" s="59">
        <f t="shared" si="0"/>
        <v>16.806722689075631</v>
      </c>
      <c r="H38" s="158">
        <v>24</v>
      </c>
      <c r="I38" s="159">
        <f t="shared" si="2"/>
        <v>26.400000000000002</v>
      </c>
    </row>
    <row r="39" spans="2:9" x14ac:dyDescent="0.2">
      <c r="B39" s="251"/>
      <c r="C39" s="5" t="s">
        <v>461</v>
      </c>
      <c r="D39" s="155" t="s">
        <v>464</v>
      </c>
      <c r="E39" s="5" t="s">
        <v>8</v>
      </c>
      <c r="F39" s="5" t="s">
        <v>29</v>
      </c>
      <c r="G39" s="10">
        <f t="shared" si="0"/>
        <v>16.806722689075631</v>
      </c>
      <c r="H39" s="156">
        <v>24</v>
      </c>
      <c r="I39" s="160">
        <f t="shared" si="2"/>
        <v>26.400000000000002</v>
      </c>
    </row>
    <row r="40" spans="2:9" ht="17" thickBot="1" x14ac:dyDescent="0.25">
      <c r="B40" s="259"/>
      <c r="C40" s="11" t="s">
        <v>462</v>
      </c>
      <c r="D40" s="162" t="s">
        <v>465</v>
      </c>
      <c r="E40" s="11" t="s">
        <v>31</v>
      </c>
      <c r="F40" s="11" t="s">
        <v>29</v>
      </c>
      <c r="G40" s="12">
        <f t="shared" si="0"/>
        <v>16.806722689075631</v>
      </c>
      <c r="H40" s="226">
        <v>24</v>
      </c>
      <c r="I40" s="163">
        <f t="shared" si="2"/>
        <v>26.400000000000002</v>
      </c>
    </row>
    <row r="41" spans="2:9" x14ac:dyDescent="0.2">
      <c r="B41" s="250" t="s">
        <v>383</v>
      </c>
      <c r="C41" s="36" t="s">
        <v>109</v>
      </c>
      <c r="D41" s="148" t="s">
        <v>30</v>
      </c>
      <c r="E41" s="36" t="s">
        <v>9</v>
      </c>
      <c r="F41" s="36" t="s">
        <v>29</v>
      </c>
      <c r="G41" s="47">
        <f t="shared" si="0"/>
        <v>27.310924369747902</v>
      </c>
      <c r="H41" s="149">
        <v>39</v>
      </c>
      <c r="I41" s="150">
        <f t="shared" si="2"/>
        <v>42.900000000000006</v>
      </c>
    </row>
    <row r="42" spans="2:9" x14ac:dyDescent="0.2">
      <c r="B42" s="251"/>
      <c r="C42" s="4" t="s">
        <v>110</v>
      </c>
      <c r="D42" s="147" t="s">
        <v>30</v>
      </c>
      <c r="E42" s="4" t="s">
        <v>23</v>
      </c>
      <c r="F42" s="4" t="s">
        <v>29</v>
      </c>
      <c r="G42" s="9">
        <f t="shared" si="0"/>
        <v>14.005602240896359</v>
      </c>
      <c r="H42" s="67">
        <v>20</v>
      </c>
      <c r="I42" s="151">
        <f t="shared" si="2"/>
        <v>22</v>
      </c>
    </row>
    <row r="43" spans="2:9" x14ac:dyDescent="0.2">
      <c r="B43" s="251"/>
      <c r="C43" s="4" t="s">
        <v>113</v>
      </c>
      <c r="D43" s="147" t="s">
        <v>30</v>
      </c>
      <c r="E43" s="4" t="s">
        <v>114</v>
      </c>
      <c r="F43" s="4" t="s">
        <v>29</v>
      </c>
      <c r="G43" s="9">
        <f t="shared" si="0"/>
        <v>14.005602240896359</v>
      </c>
      <c r="H43" s="67">
        <v>20</v>
      </c>
      <c r="I43" s="151">
        <f t="shared" si="2"/>
        <v>22</v>
      </c>
    </row>
    <row r="44" spans="2:9" x14ac:dyDescent="0.2">
      <c r="B44" s="251"/>
      <c r="C44" s="4" t="s">
        <v>111</v>
      </c>
      <c r="D44" s="147" t="s">
        <v>30</v>
      </c>
      <c r="E44" s="4" t="s">
        <v>31</v>
      </c>
      <c r="F44" s="4" t="s">
        <v>29</v>
      </c>
      <c r="G44" s="9">
        <f t="shared" si="0"/>
        <v>23.80952380952381</v>
      </c>
      <c r="H44" s="67">
        <v>34</v>
      </c>
      <c r="I44" s="151">
        <f t="shared" si="2"/>
        <v>37.400000000000006</v>
      </c>
    </row>
    <row r="45" spans="2:9" x14ac:dyDescent="0.2">
      <c r="B45" s="251"/>
      <c r="C45" s="4" t="s">
        <v>467</v>
      </c>
      <c r="D45" s="147" t="s">
        <v>30</v>
      </c>
      <c r="E45" s="4" t="s">
        <v>468</v>
      </c>
      <c r="F45" s="4" t="s">
        <v>29</v>
      </c>
      <c r="G45" s="9">
        <f t="shared" si="0"/>
        <v>15.406162464985995</v>
      </c>
      <c r="H45" s="67">
        <v>22</v>
      </c>
      <c r="I45" s="151">
        <f t="shared" si="2"/>
        <v>24.200000000000003</v>
      </c>
    </row>
    <row r="46" spans="2:9" x14ac:dyDescent="0.2">
      <c r="B46" s="251"/>
      <c r="C46" s="4" t="s">
        <v>112</v>
      </c>
      <c r="D46" s="147" t="s">
        <v>30</v>
      </c>
      <c r="E46" s="4" t="s">
        <v>8</v>
      </c>
      <c r="F46" s="4" t="s">
        <v>29</v>
      </c>
      <c r="G46" s="9">
        <f t="shared" si="0"/>
        <v>35.0140056022409</v>
      </c>
      <c r="H46" s="67">
        <v>50</v>
      </c>
      <c r="I46" s="151">
        <f t="shared" si="2"/>
        <v>55.000000000000007</v>
      </c>
    </row>
    <row r="47" spans="2:9" x14ac:dyDescent="0.2">
      <c r="B47" s="251"/>
      <c r="C47" s="4" t="s">
        <v>108</v>
      </c>
      <c r="D47" s="147" t="s">
        <v>30</v>
      </c>
      <c r="E47" s="4" t="s">
        <v>27</v>
      </c>
      <c r="F47" s="4" t="s">
        <v>29</v>
      </c>
      <c r="G47" s="9">
        <f t="shared" ref="G47" si="3">SUM(H47/1.428)</f>
        <v>35.0140056022409</v>
      </c>
      <c r="H47" s="67">
        <v>50</v>
      </c>
      <c r="I47" s="151">
        <f t="shared" ref="I47" si="4">SUM(H47*1.1)</f>
        <v>55.000000000000007</v>
      </c>
    </row>
    <row r="48" spans="2:9" ht="17" thickBot="1" x14ac:dyDescent="0.25">
      <c r="B48" s="252"/>
      <c r="C48" s="43" t="s">
        <v>507</v>
      </c>
      <c r="D48" s="152" t="s">
        <v>508</v>
      </c>
      <c r="E48" s="43" t="s">
        <v>29</v>
      </c>
      <c r="F48" s="43" t="s">
        <v>29</v>
      </c>
      <c r="G48" s="44">
        <f t="shared" si="0"/>
        <v>35.0140056022409</v>
      </c>
      <c r="H48" s="153">
        <v>50</v>
      </c>
      <c r="I48" s="154">
        <f t="shared" si="2"/>
        <v>55.000000000000007</v>
      </c>
    </row>
    <row r="49" spans="2:9" x14ac:dyDescent="0.2">
      <c r="B49" s="253" t="s">
        <v>384</v>
      </c>
      <c r="C49" s="129" t="s">
        <v>187</v>
      </c>
      <c r="D49" s="130" t="s">
        <v>506</v>
      </c>
      <c r="E49" s="129" t="s">
        <v>9</v>
      </c>
      <c r="F49" s="129" t="s">
        <v>29</v>
      </c>
      <c r="G49" s="132">
        <f t="shared" si="0"/>
        <v>49.019607843137258</v>
      </c>
      <c r="H49" s="227">
        <v>70</v>
      </c>
      <c r="I49" s="128">
        <f t="shared" si="2"/>
        <v>77</v>
      </c>
    </row>
    <row r="50" spans="2:9" x14ac:dyDescent="0.2">
      <c r="B50" s="254"/>
      <c r="C50" s="76" t="s">
        <v>188</v>
      </c>
      <c r="D50" s="77" t="s">
        <v>505</v>
      </c>
      <c r="E50" s="76" t="s">
        <v>9</v>
      </c>
      <c r="F50" s="76" t="s">
        <v>29</v>
      </c>
      <c r="G50" s="79">
        <f t="shared" si="0"/>
        <v>52.52100840336135</v>
      </c>
      <c r="H50" s="228">
        <v>75</v>
      </c>
      <c r="I50" s="107">
        <f t="shared" si="2"/>
        <v>82.5</v>
      </c>
    </row>
    <row r="51" spans="2:9" ht="17" thickBot="1" x14ac:dyDescent="0.25">
      <c r="B51" s="254"/>
      <c r="C51" s="76" t="s">
        <v>147</v>
      </c>
      <c r="D51" s="77" t="s">
        <v>504</v>
      </c>
      <c r="E51" s="76" t="s">
        <v>9</v>
      </c>
      <c r="F51" s="76" t="s">
        <v>29</v>
      </c>
      <c r="G51" s="79">
        <f t="shared" si="0"/>
        <v>56.022408963585434</v>
      </c>
      <c r="H51" s="228">
        <v>80</v>
      </c>
      <c r="I51" s="107">
        <f t="shared" si="2"/>
        <v>88</v>
      </c>
    </row>
    <row r="52" spans="2:9" ht="27" thickBot="1" x14ac:dyDescent="0.25">
      <c r="B52" s="225" t="s">
        <v>385</v>
      </c>
      <c r="C52" s="245" t="s">
        <v>225</v>
      </c>
      <c r="D52" s="246" t="s">
        <v>32</v>
      </c>
      <c r="E52" s="245" t="s">
        <v>9</v>
      </c>
      <c r="F52" s="245" t="s">
        <v>29</v>
      </c>
      <c r="G52" s="247">
        <f t="shared" si="0"/>
        <v>47.61904761904762</v>
      </c>
      <c r="H52" s="248">
        <v>68</v>
      </c>
      <c r="I52" s="249">
        <f t="shared" si="2"/>
        <v>74.800000000000011</v>
      </c>
    </row>
  </sheetData>
  <mergeCells count="13">
    <mergeCell ref="F1:H2"/>
    <mergeCell ref="B5:B8"/>
    <mergeCell ref="B15:B22"/>
    <mergeCell ref="B25:B26"/>
    <mergeCell ref="C1:D1"/>
    <mergeCell ref="C2:D2"/>
    <mergeCell ref="B41:B48"/>
    <mergeCell ref="B9:B14"/>
    <mergeCell ref="B49:B51"/>
    <mergeCell ref="B29:B34"/>
    <mergeCell ref="B38:B40"/>
    <mergeCell ref="B35:B37"/>
    <mergeCell ref="B27:B28"/>
  </mergeCells>
  <phoneticPr fontId="3" type="noConversion"/>
  <pageMargins left="0.25" right="0.25" top="0.75" bottom="0.75" header="0.3" footer="0.3"/>
  <pageSetup paperSize="9" scale="52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016EF-77E9-5D42-87F7-639285C7C6AA}">
  <sheetPr>
    <pageSetUpPr fitToPage="1"/>
  </sheetPr>
  <dimension ref="B1:L48"/>
  <sheetViews>
    <sheetView topLeftCell="C1" zoomScale="150" zoomScaleNormal="150" workbookViewId="0">
      <selection activeCell="C43" sqref="C43"/>
    </sheetView>
  </sheetViews>
  <sheetFormatPr baseColWidth="10" defaultRowHeight="16" x14ac:dyDescent="0.2"/>
  <cols>
    <col min="1" max="1" width="6.6640625" customWidth="1"/>
    <col min="2" max="2" width="29.33203125" customWidth="1"/>
    <col min="3" max="3" width="29.5" bestFit="1" customWidth="1"/>
    <col min="4" max="4" width="48.1640625" bestFit="1" customWidth="1"/>
    <col min="5" max="5" width="13.83203125" bestFit="1" customWidth="1"/>
    <col min="6" max="6" width="12.6640625" customWidth="1"/>
    <col min="7" max="7" width="15.33203125" style="8" customWidth="1"/>
    <col min="8" max="8" width="15.5" style="109" hidden="1" customWidth="1"/>
    <col min="9" max="9" width="14.6640625" style="109" customWidth="1"/>
  </cols>
  <sheetData>
    <row r="1" spans="2:12" ht="52" customHeight="1" x14ac:dyDescent="0.35">
      <c r="C1" s="264" t="s">
        <v>345</v>
      </c>
      <c r="D1" s="264"/>
      <c r="E1" s="269"/>
      <c r="F1" s="269"/>
      <c r="G1" s="276" t="s">
        <v>458</v>
      </c>
      <c r="H1" s="277"/>
      <c r="I1" s="277"/>
    </row>
    <row r="2" spans="2:12" ht="31" customHeight="1" x14ac:dyDescent="0.35">
      <c r="C2" s="265" t="s">
        <v>346</v>
      </c>
      <c r="D2" s="265"/>
      <c r="E2" s="269"/>
      <c r="F2" s="269"/>
      <c r="G2" s="276" t="s">
        <v>459</v>
      </c>
      <c r="H2" s="277"/>
      <c r="I2" s="277"/>
    </row>
    <row r="3" spans="2:12" ht="20" customHeight="1" x14ac:dyDescent="0.35">
      <c r="C3" s="57"/>
      <c r="D3" s="57"/>
      <c r="F3" s="262" t="s">
        <v>347</v>
      </c>
      <c r="G3" s="262"/>
      <c r="H3" s="262"/>
      <c r="I3" s="278"/>
    </row>
    <row r="4" spans="2:12" ht="22" customHeight="1" thickBot="1" x14ac:dyDescent="0.25">
      <c r="F4" s="262"/>
      <c r="G4" s="262"/>
      <c r="H4" s="262"/>
      <c r="I4" s="278"/>
    </row>
    <row r="5" spans="2:12" ht="17" thickBot="1" x14ac:dyDescent="0.25">
      <c r="B5" s="100" t="s">
        <v>11</v>
      </c>
      <c r="C5" s="101" t="s">
        <v>0</v>
      </c>
      <c r="D5" s="101" t="s">
        <v>1</v>
      </c>
      <c r="E5" s="101" t="s">
        <v>33</v>
      </c>
      <c r="F5" s="101" t="s">
        <v>40</v>
      </c>
      <c r="G5" s="102" t="s">
        <v>3</v>
      </c>
      <c r="H5" s="102" t="s">
        <v>4</v>
      </c>
      <c r="I5" s="110" t="s">
        <v>418</v>
      </c>
      <c r="J5" s="262"/>
      <c r="K5" s="262"/>
      <c r="L5" s="262"/>
    </row>
    <row r="6" spans="2:12" x14ac:dyDescent="0.2">
      <c r="B6" s="272" t="s">
        <v>375</v>
      </c>
      <c r="C6" s="85" t="s">
        <v>119</v>
      </c>
      <c r="D6" s="86" t="s">
        <v>34</v>
      </c>
      <c r="E6" s="85" t="s">
        <v>35</v>
      </c>
      <c r="F6" s="85" t="s">
        <v>41</v>
      </c>
      <c r="G6" s="87">
        <f>SUM(H6/1.428)</f>
        <v>139.35574229691878</v>
      </c>
      <c r="H6" s="87">
        <v>199</v>
      </c>
      <c r="I6" s="108">
        <f>SUM(H6*1.1)</f>
        <v>218.9</v>
      </c>
      <c r="J6" s="262"/>
      <c r="K6" s="262"/>
      <c r="L6" s="262"/>
    </row>
    <row r="7" spans="2:12" x14ac:dyDescent="0.2">
      <c r="B7" s="254"/>
      <c r="C7" s="72" t="s">
        <v>120</v>
      </c>
      <c r="D7" s="73" t="s">
        <v>34</v>
      </c>
      <c r="E7" s="72" t="s">
        <v>36</v>
      </c>
      <c r="F7" s="72" t="s">
        <v>41</v>
      </c>
      <c r="G7" s="74">
        <f t="shared" ref="G7:G21" si="0">SUM(H7/1.428)</f>
        <v>139.35574229691878</v>
      </c>
      <c r="H7" s="74">
        <v>199</v>
      </c>
      <c r="I7" s="104">
        <f t="shared" ref="I7:I44" si="1">SUM(H7*1.1)</f>
        <v>218.9</v>
      </c>
    </row>
    <row r="8" spans="2:12" x14ac:dyDescent="0.2">
      <c r="B8" s="254"/>
      <c r="C8" s="72" t="s">
        <v>121</v>
      </c>
      <c r="D8" s="73" t="s">
        <v>34</v>
      </c>
      <c r="E8" s="72" t="s">
        <v>38</v>
      </c>
      <c r="F8" s="72" t="s">
        <v>41</v>
      </c>
      <c r="G8" s="74">
        <f t="shared" si="0"/>
        <v>139.35574229691878</v>
      </c>
      <c r="H8" s="74">
        <v>199</v>
      </c>
      <c r="I8" s="104">
        <f t="shared" si="1"/>
        <v>218.9</v>
      </c>
    </row>
    <row r="9" spans="2:12" x14ac:dyDescent="0.2">
      <c r="B9" s="254"/>
      <c r="C9" s="72" t="s">
        <v>122</v>
      </c>
      <c r="D9" s="73" t="s">
        <v>34</v>
      </c>
      <c r="E9" s="72" t="s">
        <v>39</v>
      </c>
      <c r="F9" s="72" t="s">
        <v>41</v>
      </c>
      <c r="G9" s="74">
        <f t="shared" si="0"/>
        <v>139.35574229691878</v>
      </c>
      <c r="H9" s="74">
        <v>199</v>
      </c>
      <c r="I9" s="104">
        <f t="shared" si="1"/>
        <v>218.9</v>
      </c>
    </row>
    <row r="10" spans="2:12" ht="17" thickBot="1" x14ac:dyDescent="0.25">
      <c r="B10" s="255"/>
      <c r="C10" s="89" t="s">
        <v>123</v>
      </c>
      <c r="D10" s="90" t="s">
        <v>34</v>
      </c>
      <c r="E10" s="89" t="s">
        <v>44</v>
      </c>
      <c r="F10" s="89" t="s">
        <v>41</v>
      </c>
      <c r="G10" s="91">
        <f t="shared" si="0"/>
        <v>139.35574229691878</v>
      </c>
      <c r="H10" s="91">
        <v>199</v>
      </c>
      <c r="I10" s="105">
        <f t="shared" si="1"/>
        <v>218.9</v>
      </c>
    </row>
    <row r="11" spans="2:12" x14ac:dyDescent="0.2">
      <c r="B11" s="263" t="s">
        <v>376</v>
      </c>
      <c r="C11" s="93" t="s">
        <v>261</v>
      </c>
      <c r="D11" s="94" t="s">
        <v>37</v>
      </c>
      <c r="E11" s="93" t="s">
        <v>35</v>
      </c>
      <c r="F11" s="93" t="s">
        <v>42</v>
      </c>
      <c r="G11" s="95">
        <f t="shared" si="0"/>
        <v>202.38095238095238</v>
      </c>
      <c r="H11" s="95">
        <v>289</v>
      </c>
      <c r="I11" s="106">
        <f t="shared" si="1"/>
        <v>317.90000000000003</v>
      </c>
    </row>
    <row r="12" spans="2:12" x14ac:dyDescent="0.2">
      <c r="B12" s="273"/>
      <c r="C12" s="76" t="s">
        <v>262</v>
      </c>
      <c r="D12" s="77" t="s">
        <v>37</v>
      </c>
      <c r="E12" s="76" t="s">
        <v>36</v>
      </c>
      <c r="F12" s="76" t="s">
        <v>42</v>
      </c>
      <c r="G12" s="79">
        <f t="shared" si="0"/>
        <v>202.38095238095238</v>
      </c>
      <c r="H12" s="79">
        <v>289</v>
      </c>
      <c r="I12" s="107">
        <f t="shared" si="1"/>
        <v>317.90000000000003</v>
      </c>
    </row>
    <row r="13" spans="2:12" x14ac:dyDescent="0.2">
      <c r="B13" s="273"/>
      <c r="C13" s="76" t="s">
        <v>263</v>
      </c>
      <c r="D13" s="77" t="s">
        <v>37</v>
      </c>
      <c r="E13" s="76" t="s">
        <v>38</v>
      </c>
      <c r="F13" s="76" t="s">
        <v>42</v>
      </c>
      <c r="G13" s="79">
        <f t="shared" si="0"/>
        <v>202.38095238095238</v>
      </c>
      <c r="H13" s="79">
        <v>289</v>
      </c>
      <c r="I13" s="107">
        <f t="shared" si="1"/>
        <v>317.90000000000003</v>
      </c>
    </row>
    <row r="14" spans="2:12" x14ac:dyDescent="0.2">
      <c r="B14" s="273"/>
      <c r="C14" s="76" t="s">
        <v>293</v>
      </c>
      <c r="D14" s="77" t="s">
        <v>37</v>
      </c>
      <c r="E14" s="76" t="s">
        <v>289</v>
      </c>
      <c r="F14" s="76" t="s">
        <v>42</v>
      </c>
      <c r="G14" s="79">
        <f t="shared" si="0"/>
        <v>202.38095238095238</v>
      </c>
      <c r="H14" s="79">
        <v>289</v>
      </c>
      <c r="I14" s="107">
        <f t="shared" si="1"/>
        <v>317.90000000000003</v>
      </c>
    </row>
    <row r="15" spans="2:12" x14ac:dyDescent="0.2">
      <c r="B15" s="273"/>
      <c r="C15" s="76" t="s">
        <v>264</v>
      </c>
      <c r="D15" s="77" t="s">
        <v>37</v>
      </c>
      <c r="E15" s="76" t="s">
        <v>44</v>
      </c>
      <c r="F15" s="76" t="s">
        <v>42</v>
      </c>
      <c r="G15" s="79">
        <f t="shared" si="0"/>
        <v>202.38095238095238</v>
      </c>
      <c r="H15" s="79">
        <v>289</v>
      </c>
      <c r="I15" s="107">
        <f t="shared" si="1"/>
        <v>317.90000000000003</v>
      </c>
    </row>
    <row r="16" spans="2:12" x14ac:dyDescent="0.2">
      <c r="B16" s="273"/>
      <c r="C16" s="76" t="s">
        <v>290</v>
      </c>
      <c r="D16" s="77" t="s">
        <v>37</v>
      </c>
      <c r="E16" s="76" t="s">
        <v>45</v>
      </c>
      <c r="F16" s="76" t="s">
        <v>42</v>
      </c>
      <c r="G16" s="79">
        <f t="shared" si="0"/>
        <v>202.38095238095238</v>
      </c>
      <c r="H16" s="79">
        <v>289</v>
      </c>
      <c r="I16" s="107">
        <f t="shared" si="1"/>
        <v>317.90000000000003</v>
      </c>
    </row>
    <row r="17" spans="2:9" x14ac:dyDescent="0.2">
      <c r="B17" s="273"/>
      <c r="C17" s="76" t="s">
        <v>265</v>
      </c>
      <c r="D17" s="77" t="s">
        <v>37</v>
      </c>
      <c r="E17" s="76" t="s">
        <v>35</v>
      </c>
      <c r="F17" s="76" t="s">
        <v>43</v>
      </c>
      <c r="G17" s="79">
        <f t="shared" si="0"/>
        <v>216.38655462184875</v>
      </c>
      <c r="H17" s="79">
        <v>309</v>
      </c>
      <c r="I17" s="107">
        <f t="shared" si="1"/>
        <v>339.90000000000003</v>
      </c>
    </row>
    <row r="18" spans="2:9" x14ac:dyDescent="0.2">
      <c r="B18" s="273"/>
      <c r="C18" s="76" t="s">
        <v>266</v>
      </c>
      <c r="D18" s="77" t="s">
        <v>37</v>
      </c>
      <c r="E18" s="76" t="s">
        <v>36</v>
      </c>
      <c r="F18" s="76" t="s">
        <v>43</v>
      </c>
      <c r="G18" s="79">
        <f t="shared" si="0"/>
        <v>216.38655462184875</v>
      </c>
      <c r="H18" s="79">
        <v>309</v>
      </c>
      <c r="I18" s="107">
        <f t="shared" si="1"/>
        <v>339.90000000000003</v>
      </c>
    </row>
    <row r="19" spans="2:9" x14ac:dyDescent="0.2">
      <c r="B19" s="273"/>
      <c r="C19" s="76" t="s">
        <v>267</v>
      </c>
      <c r="D19" s="77" t="s">
        <v>37</v>
      </c>
      <c r="E19" s="76" t="s">
        <v>38</v>
      </c>
      <c r="F19" s="76" t="s">
        <v>43</v>
      </c>
      <c r="G19" s="79">
        <f t="shared" si="0"/>
        <v>216.38655462184875</v>
      </c>
      <c r="H19" s="79">
        <v>309</v>
      </c>
      <c r="I19" s="107">
        <f t="shared" si="1"/>
        <v>339.90000000000003</v>
      </c>
    </row>
    <row r="20" spans="2:9" x14ac:dyDescent="0.2">
      <c r="B20" s="273"/>
      <c r="C20" s="76" t="s">
        <v>292</v>
      </c>
      <c r="D20" s="77" t="s">
        <v>37</v>
      </c>
      <c r="E20" s="76" t="s">
        <v>289</v>
      </c>
      <c r="F20" s="76" t="s">
        <v>43</v>
      </c>
      <c r="G20" s="79">
        <f t="shared" si="0"/>
        <v>216.38655462184875</v>
      </c>
      <c r="H20" s="79">
        <v>309</v>
      </c>
      <c r="I20" s="107">
        <f t="shared" si="1"/>
        <v>339.90000000000003</v>
      </c>
    </row>
    <row r="21" spans="2:9" x14ac:dyDescent="0.2">
      <c r="B21" s="273"/>
      <c r="C21" s="76" t="s">
        <v>268</v>
      </c>
      <c r="D21" s="77" t="s">
        <v>37</v>
      </c>
      <c r="E21" s="76" t="s">
        <v>44</v>
      </c>
      <c r="F21" s="76" t="s">
        <v>43</v>
      </c>
      <c r="G21" s="79">
        <f t="shared" si="0"/>
        <v>216.38655462184875</v>
      </c>
      <c r="H21" s="79">
        <v>309</v>
      </c>
      <c r="I21" s="107">
        <f t="shared" si="1"/>
        <v>339.90000000000003</v>
      </c>
    </row>
    <row r="22" spans="2:9" ht="17" thickBot="1" x14ac:dyDescent="0.25">
      <c r="B22" s="274"/>
      <c r="C22" s="168" t="s">
        <v>291</v>
      </c>
      <c r="D22" s="169" t="s">
        <v>37</v>
      </c>
      <c r="E22" s="168" t="s">
        <v>45</v>
      </c>
      <c r="F22" s="168" t="s">
        <v>43</v>
      </c>
      <c r="G22" s="145">
        <f>SUM(H22/1.428)</f>
        <v>216.38655462184875</v>
      </c>
      <c r="H22" s="145">
        <v>309</v>
      </c>
      <c r="I22" s="146">
        <f t="shared" si="1"/>
        <v>339.90000000000003</v>
      </c>
    </row>
    <row r="23" spans="2:9" x14ac:dyDescent="0.2">
      <c r="B23" s="250" t="s">
        <v>377</v>
      </c>
      <c r="C23" s="36" t="s">
        <v>280</v>
      </c>
      <c r="D23" s="148" t="s">
        <v>509</v>
      </c>
      <c r="E23" s="36" t="s">
        <v>35</v>
      </c>
      <c r="F23" s="36" t="s">
        <v>41</v>
      </c>
      <c r="G23" s="47">
        <f t="shared" ref="G23:G44" si="2">SUM(H23/1.428)</f>
        <v>349.43977591036418</v>
      </c>
      <c r="H23" s="47">
        <v>499</v>
      </c>
      <c r="I23" s="150">
        <f t="shared" si="1"/>
        <v>548.90000000000009</v>
      </c>
    </row>
    <row r="24" spans="2:9" x14ac:dyDescent="0.2">
      <c r="B24" s="251"/>
      <c r="C24" s="4" t="s">
        <v>281</v>
      </c>
      <c r="D24" s="147" t="s">
        <v>509</v>
      </c>
      <c r="E24" s="4" t="s">
        <v>36</v>
      </c>
      <c r="F24" s="4" t="s">
        <v>41</v>
      </c>
      <c r="G24" s="9">
        <f t="shared" si="2"/>
        <v>349.43977591036418</v>
      </c>
      <c r="H24" s="9">
        <v>499</v>
      </c>
      <c r="I24" s="151">
        <f t="shared" si="1"/>
        <v>548.90000000000009</v>
      </c>
    </row>
    <row r="25" spans="2:9" x14ac:dyDescent="0.2">
      <c r="B25" s="251"/>
      <c r="C25" s="4" t="s">
        <v>282</v>
      </c>
      <c r="D25" s="147" t="s">
        <v>509</v>
      </c>
      <c r="E25" s="4" t="s">
        <v>44</v>
      </c>
      <c r="F25" s="4" t="s">
        <v>41</v>
      </c>
      <c r="G25" s="9">
        <f t="shared" si="2"/>
        <v>398.45938375350141</v>
      </c>
      <c r="H25" s="9">
        <v>569</v>
      </c>
      <c r="I25" s="151">
        <f t="shared" si="1"/>
        <v>625.90000000000009</v>
      </c>
    </row>
    <row r="26" spans="2:9" ht="17" thickBot="1" x14ac:dyDescent="0.25">
      <c r="B26" s="252"/>
      <c r="C26" s="43" t="s">
        <v>283</v>
      </c>
      <c r="D26" s="152" t="s">
        <v>509</v>
      </c>
      <c r="E26" s="43" t="s">
        <v>45</v>
      </c>
      <c r="F26" s="43" t="s">
        <v>41</v>
      </c>
      <c r="G26" s="44">
        <f t="shared" si="2"/>
        <v>398.45938375350141</v>
      </c>
      <c r="H26" s="44">
        <v>569</v>
      </c>
      <c r="I26" s="154">
        <f t="shared" si="1"/>
        <v>625.90000000000009</v>
      </c>
    </row>
    <row r="27" spans="2:9" x14ac:dyDescent="0.2">
      <c r="B27" s="275" t="s">
        <v>378</v>
      </c>
      <c r="C27" s="161" t="s">
        <v>484</v>
      </c>
      <c r="D27" s="170" t="s">
        <v>46</v>
      </c>
      <c r="E27" s="161" t="s">
        <v>35</v>
      </c>
      <c r="F27" s="161" t="s">
        <v>42</v>
      </c>
      <c r="G27" s="65">
        <f t="shared" si="2"/>
        <v>181.37254901960785</v>
      </c>
      <c r="H27" s="65">
        <v>259</v>
      </c>
      <c r="I27" s="171">
        <f t="shared" si="1"/>
        <v>284.90000000000003</v>
      </c>
    </row>
    <row r="28" spans="2:9" x14ac:dyDescent="0.2">
      <c r="B28" s="251"/>
      <c r="C28" s="5" t="s">
        <v>485</v>
      </c>
      <c r="D28" s="155" t="s">
        <v>46</v>
      </c>
      <c r="E28" s="5" t="s">
        <v>36</v>
      </c>
      <c r="F28" s="5" t="s">
        <v>42</v>
      </c>
      <c r="G28" s="10">
        <f t="shared" si="2"/>
        <v>181.37254901960785</v>
      </c>
      <c r="H28" s="10">
        <v>259</v>
      </c>
      <c r="I28" s="160">
        <f t="shared" si="1"/>
        <v>284.90000000000003</v>
      </c>
    </row>
    <row r="29" spans="2:9" x14ac:dyDescent="0.2">
      <c r="B29" s="251"/>
      <c r="C29" s="5" t="s">
        <v>486</v>
      </c>
      <c r="D29" s="155" t="s">
        <v>46</v>
      </c>
      <c r="E29" s="5" t="s">
        <v>44</v>
      </c>
      <c r="F29" s="5" t="s">
        <v>42</v>
      </c>
      <c r="G29" s="10">
        <f t="shared" si="2"/>
        <v>181.37254901960785</v>
      </c>
      <c r="H29" s="10">
        <v>259</v>
      </c>
      <c r="I29" s="160">
        <f t="shared" si="1"/>
        <v>284.90000000000003</v>
      </c>
    </row>
    <row r="30" spans="2:9" x14ac:dyDescent="0.2">
      <c r="B30" s="251"/>
      <c r="C30" s="5" t="s">
        <v>487</v>
      </c>
      <c r="D30" s="155" t="s">
        <v>46</v>
      </c>
      <c r="E30" s="5" t="s">
        <v>45</v>
      </c>
      <c r="F30" s="5" t="s">
        <v>42</v>
      </c>
      <c r="G30" s="10">
        <f t="shared" si="2"/>
        <v>181.37254901960785</v>
      </c>
      <c r="H30" s="10">
        <v>259</v>
      </c>
      <c r="I30" s="160">
        <f t="shared" si="1"/>
        <v>284.90000000000003</v>
      </c>
    </row>
    <row r="31" spans="2:9" x14ac:dyDescent="0.2">
      <c r="B31" s="251"/>
      <c r="C31" s="5" t="s">
        <v>488</v>
      </c>
      <c r="D31" s="155" t="s">
        <v>46</v>
      </c>
      <c r="E31" s="5" t="s">
        <v>289</v>
      </c>
      <c r="F31" s="5" t="s">
        <v>42</v>
      </c>
      <c r="G31" s="10">
        <f t="shared" ref="G31" si="3">SUM(H31/1.428)</f>
        <v>195.37815126050421</v>
      </c>
      <c r="H31" s="65">
        <v>279</v>
      </c>
      <c r="I31" s="160">
        <f t="shared" si="1"/>
        <v>306.90000000000003</v>
      </c>
    </row>
    <row r="32" spans="2:9" x14ac:dyDescent="0.2">
      <c r="B32" s="251"/>
      <c r="C32" s="161" t="s">
        <v>489</v>
      </c>
      <c r="D32" s="155" t="s">
        <v>46</v>
      </c>
      <c r="E32" s="5" t="s">
        <v>35</v>
      </c>
      <c r="F32" s="5" t="s">
        <v>43</v>
      </c>
      <c r="G32" s="10">
        <f t="shared" si="2"/>
        <v>195.37815126050421</v>
      </c>
      <c r="H32" s="10">
        <v>279</v>
      </c>
      <c r="I32" s="160">
        <f t="shared" si="1"/>
        <v>306.90000000000003</v>
      </c>
    </row>
    <row r="33" spans="2:9" x14ac:dyDescent="0.2">
      <c r="B33" s="251"/>
      <c r="C33" s="5" t="s">
        <v>490</v>
      </c>
      <c r="D33" s="155" t="s">
        <v>46</v>
      </c>
      <c r="E33" s="5" t="s">
        <v>36</v>
      </c>
      <c r="F33" s="5" t="s">
        <v>43</v>
      </c>
      <c r="G33" s="10">
        <f t="shared" si="2"/>
        <v>195.37815126050421</v>
      </c>
      <c r="H33" s="10">
        <v>279</v>
      </c>
      <c r="I33" s="160">
        <f t="shared" si="1"/>
        <v>306.90000000000003</v>
      </c>
    </row>
    <row r="34" spans="2:9" x14ac:dyDescent="0.2">
      <c r="B34" s="251"/>
      <c r="C34" s="5" t="s">
        <v>491</v>
      </c>
      <c r="D34" s="155" t="s">
        <v>46</v>
      </c>
      <c r="E34" s="5" t="s">
        <v>44</v>
      </c>
      <c r="F34" s="5" t="s">
        <v>43</v>
      </c>
      <c r="G34" s="10">
        <f t="shared" si="2"/>
        <v>195.37815126050421</v>
      </c>
      <c r="H34" s="10">
        <v>279</v>
      </c>
      <c r="I34" s="160">
        <f t="shared" si="1"/>
        <v>306.90000000000003</v>
      </c>
    </row>
    <row r="35" spans="2:9" x14ac:dyDescent="0.2">
      <c r="B35" s="251"/>
      <c r="C35" s="5" t="s">
        <v>492</v>
      </c>
      <c r="D35" s="155" t="s">
        <v>46</v>
      </c>
      <c r="E35" s="5" t="s">
        <v>45</v>
      </c>
      <c r="F35" s="5" t="s">
        <v>43</v>
      </c>
      <c r="G35" s="10">
        <f t="shared" ref="G35:G36" si="4">SUM(H35/1.428)</f>
        <v>195.37815126050421</v>
      </c>
      <c r="H35" s="10">
        <v>279</v>
      </c>
      <c r="I35" s="160">
        <f t="shared" si="1"/>
        <v>306.90000000000003</v>
      </c>
    </row>
    <row r="36" spans="2:9" ht="17" thickBot="1" x14ac:dyDescent="0.25">
      <c r="B36" s="259"/>
      <c r="C36" s="11" t="s">
        <v>493</v>
      </c>
      <c r="D36" s="162" t="s">
        <v>46</v>
      </c>
      <c r="E36" s="11" t="s">
        <v>289</v>
      </c>
      <c r="F36" s="11" t="s">
        <v>43</v>
      </c>
      <c r="G36" s="12">
        <f t="shared" si="4"/>
        <v>195.37815126050421</v>
      </c>
      <c r="H36" s="12">
        <v>279</v>
      </c>
      <c r="I36" s="163">
        <f t="shared" ref="I36" si="5">SUM(H36*1.1)</f>
        <v>306.90000000000003</v>
      </c>
    </row>
    <row r="37" spans="2:9" x14ac:dyDescent="0.2">
      <c r="B37" s="270" t="s">
        <v>510</v>
      </c>
      <c r="C37" s="36" t="s">
        <v>481</v>
      </c>
      <c r="D37" s="148" t="s">
        <v>482</v>
      </c>
      <c r="E37" s="36" t="s">
        <v>35</v>
      </c>
      <c r="F37" s="36" t="s">
        <v>41</v>
      </c>
      <c r="G37" s="47">
        <f t="shared" ref="G37:G38" si="6">SUM(H37/1.428)</f>
        <v>49.019607843137258</v>
      </c>
      <c r="H37" s="47">
        <v>70</v>
      </c>
      <c r="I37" s="150">
        <f t="shared" si="1"/>
        <v>77</v>
      </c>
    </row>
    <row r="38" spans="2:9" ht="17" thickBot="1" x14ac:dyDescent="0.25">
      <c r="B38" s="271"/>
      <c r="C38" s="43" t="s">
        <v>483</v>
      </c>
      <c r="D38" s="152" t="s">
        <v>482</v>
      </c>
      <c r="E38" s="43" t="s">
        <v>36</v>
      </c>
      <c r="F38" s="43" t="s">
        <v>41</v>
      </c>
      <c r="G38" s="44">
        <f t="shared" si="6"/>
        <v>49.019607843137258</v>
      </c>
      <c r="H38" s="44">
        <v>70</v>
      </c>
      <c r="I38" s="154">
        <f t="shared" ref="I38" si="7">SUM(H38*1.1)</f>
        <v>77</v>
      </c>
    </row>
    <row r="39" spans="2:9" x14ac:dyDescent="0.2">
      <c r="B39" s="250" t="s">
        <v>379</v>
      </c>
      <c r="C39" s="61" t="s">
        <v>185</v>
      </c>
      <c r="D39" s="157" t="s">
        <v>186</v>
      </c>
      <c r="E39" s="61" t="s">
        <v>35</v>
      </c>
      <c r="F39" s="61" t="s">
        <v>42</v>
      </c>
      <c r="G39" s="59">
        <f t="shared" si="2"/>
        <v>104.34173669467788</v>
      </c>
      <c r="H39" s="59">
        <v>149</v>
      </c>
      <c r="I39" s="159">
        <f t="shared" si="1"/>
        <v>163.9</v>
      </c>
    </row>
    <row r="40" spans="2:9" x14ac:dyDescent="0.2">
      <c r="B40" s="251"/>
      <c r="C40" s="2" t="s">
        <v>198</v>
      </c>
      <c r="D40" s="155" t="s">
        <v>186</v>
      </c>
      <c r="E40" s="2" t="s">
        <v>35</v>
      </c>
      <c r="F40" s="2" t="s">
        <v>43</v>
      </c>
      <c r="G40" s="10">
        <f t="shared" si="2"/>
        <v>104.34173669467788</v>
      </c>
      <c r="H40" s="10">
        <v>149</v>
      </c>
      <c r="I40" s="160">
        <f t="shared" si="1"/>
        <v>163.9</v>
      </c>
    </row>
    <row r="41" spans="2:9" x14ac:dyDescent="0.2">
      <c r="B41" s="266"/>
      <c r="C41" s="2" t="s">
        <v>200</v>
      </c>
      <c r="D41" s="155" t="s">
        <v>186</v>
      </c>
      <c r="E41" s="2" t="s">
        <v>199</v>
      </c>
      <c r="F41" s="5" t="s">
        <v>42</v>
      </c>
      <c r="G41" s="10">
        <f t="shared" si="2"/>
        <v>104.34173669467788</v>
      </c>
      <c r="H41" s="10">
        <v>149</v>
      </c>
      <c r="I41" s="160">
        <f t="shared" si="1"/>
        <v>163.9</v>
      </c>
    </row>
    <row r="42" spans="2:9" x14ac:dyDescent="0.2">
      <c r="B42" s="266"/>
      <c r="C42" s="2" t="s">
        <v>201</v>
      </c>
      <c r="D42" s="155" t="s">
        <v>186</v>
      </c>
      <c r="E42" s="2" t="s">
        <v>199</v>
      </c>
      <c r="F42" s="2" t="s">
        <v>43</v>
      </c>
      <c r="G42" s="10">
        <f t="shared" si="2"/>
        <v>104.34173669467788</v>
      </c>
      <c r="H42" s="10">
        <v>149</v>
      </c>
      <c r="I42" s="160">
        <f t="shared" si="1"/>
        <v>163.9</v>
      </c>
    </row>
    <row r="43" spans="2:9" x14ac:dyDescent="0.2">
      <c r="B43" s="266"/>
      <c r="C43" s="2" t="s">
        <v>224</v>
      </c>
      <c r="D43" s="155" t="s">
        <v>511</v>
      </c>
      <c r="E43" s="2" t="s">
        <v>35</v>
      </c>
      <c r="F43" s="2" t="s">
        <v>42</v>
      </c>
      <c r="G43" s="10">
        <f t="shared" si="2"/>
        <v>209.38375350140058</v>
      </c>
      <c r="H43" s="10">
        <v>299</v>
      </c>
      <c r="I43" s="160">
        <f t="shared" si="1"/>
        <v>328.90000000000003</v>
      </c>
    </row>
    <row r="44" spans="2:9" ht="17" thickBot="1" x14ac:dyDescent="0.25">
      <c r="B44" s="268"/>
      <c r="C44" s="32" t="s">
        <v>224</v>
      </c>
      <c r="D44" s="162" t="s">
        <v>511</v>
      </c>
      <c r="E44" s="32" t="s">
        <v>35</v>
      </c>
      <c r="F44" s="32" t="s">
        <v>43</v>
      </c>
      <c r="G44" s="12">
        <f t="shared" si="2"/>
        <v>209.38375350140058</v>
      </c>
      <c r="H44" s="12">
        <v>299</v>
      </c>
      <c r="I44" s="163">
        <f t="shared" si="1"/>
        <v>328.90000000000003</v>
      </c>
    </row>
    <row r="45" spans="2:9" x14ac:dyDescent="0.2">
      <c r="B45" s="250" t="s">
        <v>495</v>
      </c>
      <c r="C45" s="36" t="s">
        <v>496</v>
      </c>
      <c r="D45" s="148" t="s">
        <v>500</v>
      </c>
      <c r="E45" s="36" t="s">
        <v>35</v>
      </c>
      <c r="F45" s="36" t="s">
        <v>501</v>
      </c>
      <c r="G45" s="47">
        <f t="shared" ref="G45:G48" si="8">SUM(H45/1.428)</f>
        <v>69.327731092436977</v>
      </c>
      <c r="H45" s="47">
        <v>99</v>
      </c>
      <c r="I45" s="150">
        <f t="shared" ref="I45:I48" si="9">SUM(H45*1.1)</f>
        <v>108.9</v>
      </c>
    </row>
    <row r="46" spans="2:9" x14ac:dyDescent="0.2">
      <c r="B46" s="251"/>
      <c r="C46" s="4" t="s">
        <v>497</v>
      </c>
      <c r="D46" s="147" t="s">
        <v>500</v>
      </c>
      <c r="E46" s="4" t="s">
        <v>284</v>
      </c>
      <c r="F46" s="4" t="s">
        <v>501</v>
      </c>
      <c r="G46" s="9">
        <f t="shared" si="8"/>
        <v>69.327731092436977</v>
      </c>
      <c r="H46" s="9">
        <v>99</v>
      </c>
      <c r="I46" s="151">
        <f t="shared" si="9"/>
        <v>108.9</v>
      </c>
    </row>
    <row r="47" spans="2:9" x14ac:dyDescent="0.2">
      <c r="B47" s="266"/>
      <c r="C47" s="4" t="s">
        <v>498</v>
      </c>
      <c r="D47" s="147" t="s">
        <v>500</v>
      </c>
      <c r="E47" s="4" t="s">
        <v>36</v>
      </c>
      <c r="F47" s="4" t="s">
        <v>501</v>
      </c>
      <c r="G47" s="9">
        <f t="shared" si="8"/>
        <v>69.327731092436977</v>
      </c>
      <c r="H47" s="9">
        <v>99</v>
      </c>
      <c r="I47" s="151">
        <f t="shared" si="9"/>
        <v>108.9</v>
      </c>
    </row>
    <row r="48" spans="2:9" ht="17" thickBot="1" x14ac:dyDescent="0.25">
      <c r="B48" s="267"/>
      <c r="C48" s="43" t="s">
        <v>499</v>
      </c>
      <c r="D48" s="152" t="s">
        <v>500</v>
      </c>
      <c r="E48" s="43" t="s">
        <v>44</v>
      </c>
      <c r="F48" s="43" t="s">
        <v>501</v>
      </c>
      <c r="G48" s="44">
        <f t="shared" si="8"/>
        <v>69.327731092436977</v>
      </c>
      <c r="H48" s="44">
        <v>99</v>
      </c>
      <c r="I48" s="154">
        <f t="shared" si="9"/>
        <v>108.9</v>
      </c>
    </row>
  </sheetData>
  <mergeCells count="13">
    <mergeCell ref="B45:B48"/>
    <mergeCell ref="B39:B44"/>
    <mergeCell ref="J5:L6"/>
    <mergeCell ref="C1:F1"/>
    <mergeCell ref="C2:F2"/>
    <mergeCell ref="B37:B38"/>
    <mergeCell ref="B6:B10"/>
    <mergeCell ref="B11:B22"/>
    <mergeCell ref="B23:B26"/>
    <mergeCell ref="B27:B36"/>
    <mergeCell ref="G1:I1"/>
    <mergeCell ref="G2:I2"/>
    <mergeCell ref="F3:I4"/>
  </mergeCells>
  <phoneticPr fontId="3" type="noConversion"/>
  <pageMargins left="0.25" right="0.25" top="0.75" bottom="0.75" header="0.3" footer="0.3"/>
  <pageSetup paperSize="9" scale="56"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6DD22-1532-6548-B65E-6E6CDD045EC6}">
  <sheetPr>
    <pageSetUpPr fitToPage="1"/>
  </sheetPr>
  <dimension ref="B2:I16"/>
  <sheetViews>
    <sheetView topLeftCell="D1" zoomScale="150" zoomScaleNormal="150" workbookViewId="0">
      <selection activeCell="D26" sqref="D26"/>
    </sheetView>
  </sheetViews>
  <sheetFormatPr baseColWidth="10" defaultRowHeight="16" x14ac:dyDescent="0.2"/>
  <cols>
    <col min="1" max="1" width="6.6640625" customWidth="1"/>
    <col min="2" max="2" width="21.1640625" customWidth="1"/>
    <col min="3" max="3" width="27.5" customWidth="1"/>
    <col min="4" max="4" width="59.33203125" customWidth="1"/>
    <col min="5" max="5" width="29.33203125" bestFit="1" customWidth="1"/>
    <col min="7" max="7" width="13.33203125" customWidth="1"/>
    <col min="8" max="8" width="13.33203125" hidden="1" customWidth="1"/>
    <col min="9" max="9" width="13.33203125" customWidth="1"/>
  </cols>
  <sheetData>
    <row r="2" spans="2:9" ht="31" x14ac:dyDescent="0.35">
      <c r="C2" s="264" t="s">
        <v>345</v>
      </c>
      <c r="D2" s="264"/>
      <c r="E2" s="64" t="s">
        <v>458</v>
      </c>
      <c r="F2" s="262" t="s">
        <v>389</v>
      </c>
      <c r="G2" s="262"/>
      <c r="H2" s="262"/>
    </row>
    <row r="3" spans="2:9" ht="31" x14ac:dyDescent="0.35">
      <c r="C3" s="265" t="s">
        <v>433</v>
      </c>
      <c r="D3" s="265"/>
      <c r="E3" s="64" t="s">
        <v>459</v>
      </c>
      <c r="F3" s="262"/>
      <c r="G3" s="262"/>
      <c r="H3" s="262"/>
    </row>
    <row r="4" spans="2:9" ht="23" customHeight="1" thickBot="1" x14ac:dyDescent="0.25">
      <c r="C4" s="1"/>
      <c r="E4" s="1"/>
      <c r="F4" s="1"/>
      <c r="G4" s="8"/>
      <c r="H4" s="3"/>
    </row>
    <row r="5" spans="2:9" ht="17" thickBot="1" x14ac:dyDescent="0.25">
      <c r="B5" s="123" t="s">
        <v>11</v>
      </c>
      <c r="C5" s="124" t="s">
        <v>0</v>
      </c>
      <c r="D5" s="124" t="s">
        <v>1</v>
      </c>
      <c r="E5" s="124" t="s">
        <v>7</v>
      </c>
      <c r="F5" s="124" t="s">
        <v>2</v>
      </c>
      <c r="G5" s="125" t="s">
        <v>3</v>
      </c>
      <c r="H5" s="126" t="s">
        <v>417</v>
      </c>
      <c r="I5" s="127" t="s">
        <v>418</v>
      </c>
    </row>
    <row r="6" spans="2:9" x14ac:dyDescent="0.2">
      <c r="B6" s="279" t="s">
        <v>433</v>
      </c>
      <c r="C6" s="36" t="s">
        <v>435</v>
      </c>
      <c r="D6" s="148" t="s">
        <v>520</v>
      </c>
      <c r="E6" s="36" t="s">
        <v>438</v>
      </c>
      <c r="F6" s="36" t="s">
        <v>24</v>
      </c>
      <c r="G6" s="47">
        <f>SUM(H6/1.428)</f>
        <v>251.40056022408965</v>
      </c>
      <c r="H6" s="149">
        <v>359</v>
      </c>
      <c r="I6" s="150">
        <f>SUM(H6*1.1)</f>
        <v>394.90000000000003</v>
      </c>
    </row>
    <row r="7" spans="2:9" x14ac:dyDescent="0.2">
      <c r="B7" s="251"/>
      <c r="C7" s="4" t="s">
        <v>434</v>
      </c>
      <c r="D7" s="147" t="s">
        <v>519</v>
      </c>
      <c r="E7" s="4" t="s">
        <v>438</v>
      </c>
      <c r="F7" s="4" t="s">
        <v>5</v>
      </c>
      <c r="G7" s="9">
        <f t="shared" ref="G7:G11" si="0">SUM(H7/1.428)</f>
        <v>454.48179271708688</v>
      </c>
      <c r="H7" s="67">
        <v>649</v>
      </c>
      <c r="I7" s="151">
        <f t="shared" ref="I7:I11" si="1">SUM(H7*1.1)</f>
        <v>713.90000000000009</v>
      </c>
    </row>
    <row r="8" spans="2:9" x14ac:dyDescent="0.2">
      <c r="B8" s="251"/>
      <c r="C8" s="4" t="s">
        <v>436</v>
      </c>
      <c r="D8" s="147" t="s">
        <v>518</v>
      </c>
      <c r="E8" s="4" t="s">
        <v>438</v>
      </c>
      <c r="F8" s="4" t="s">
        <v>5</v>
      </c>
      <c r="G8" s="9">
        <f t="shared" si="0"/>
        <v>594.53781512605042</v>
      </c>
      <c r="H8" s="67">
        <v>849</v>
      </c>
      <c r="I8" s="151">
        <f t="shared" si="1"/>
        <v>933.90000000000009</v>
      </c>
    </row>
    <row r="9" spans="2:9" x14ac:dyDescent="0.2">
      <c r="B9" s="251"/>
      <c r="C9" s="4" t="s">
        <v>437</v>
      </c>
      <c r="D9" s="147" t="s">
        <v>517</v>
      </c>
      <c r="E9" s="4" t="s">
        <v>439</v>
      </c>
      <c r="F9" s="4" t="s">
        <v>5</v>
      </c>
      <c r="G9" s="9">
        <f t="shared" ref="G9:G10" si="2">SUM(H9/1.428)</f>
        <v>699.57983193277312</v>
      </c>
      <c r="H9" s="67">
        <v>999</v>
      </c>
      <c r="I9" s="151">
        <f t="shared" ref="I9:I10" si="3">SUM(H9*1.1)</f>
        <v>1098.9000000000001</v>
      </c>
    </row>
    <row r="10" spans="2:9" x14ac:dyDescent="0.2">
      <c r="B10" s="259"/>
      <c r="C10" s="13" t="s">
        <v>516</v>
      </c>
      <c r="D10" s="164" t="s">
        <v>521</v>
      </c>
      <c r="E10" s="13" t="s">
        <v>539</v>
      </c>
      <c r="F10" s="13" t="s">
        <v>20</v>
      </c>
      <c r="G10" s="165">
        <f t="shared" si="2"/>
        <v>3151.2605042016808</v>
      </c>
      <c r="H10" s="166">
        <v>4500</v>
      </c>
      <c r="I10" s="167">
        <f t="shared" si="3"/>
        <v>4950</v>
      </c>
    </row>
    <row r="11" spans="2:9" ht="17" thickBot="1" x14ac:dyDescent="0.25">
      <c r="B11" s="252"/>
      <c r="C11" s="43" t="s">
        <v>502</v>
      </c>
      <c r="D11" s="152" t="s">
        <v>503</v>
      </c>
      <c r="E11" s="43" t="s">
        <v>29</v>
      </c>
      <c r="F11" s="43"/>
      <c r="G11" s="44">
        <f t="shared" si="0"/>
        <v>27.310924369747902</v>
      </c>
      <c r="H11" s="153">
        <v>39</v>
      </c>
      <c r="I11" s="154">
        <f t="shared" si="1"/>
        <v>42.900000000000006</v>
      </c>
    </row>
    <row r="14" spans="2:9" x14ac:dyDescent="0.2">
      <c r="D14" s="122"/>
    </row>
    <row r="15" spans="2:9" x14ac:dyDescent="0.2">
      <c r="D15" s="122"/>
    </row>
    <row r="16" spans="2:9" x14ac:dyDescent="0.2">
      <c r="D16" s="122"/>
    </row>
  </sheetData>
  <mergeCells count="4">
    <mergeCell ref="C2:D2"/>
    <mergeCell ref="F2:H3"/>
    <mergeCell ref="C3:D3"/>
    <mergeCell ref="B6:B11"/>
  </mergeCells>
  <pageMargins left="0.25" right="0.25" top="0.75" bottom="0.75" header="0.3" footer="0.3"/>
  <pageSetup paperSize="9" scale="53" orientation="portrait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B231-815C-B24E-9D5B-AD45D1972441}">
  <sheetPr>
    <pageSetUpPr fitToPage="1"/>
  </sheetPr>
  <dimension ref="A1:K210"/>
  <sheetViews>
    <sheetView topLeftCell="A52" zoomScale="150" zoomScaleNormal="150" workbookViewId="0">
      <selection activeCell="D22" sqref="D22"/>
    </sheetView>
  </sheetViews>
  <sheetFormatPr baseColWidth="10" defaultRowHeight="16" x14ac:dyDescent="0.2"/>
  <cols>
    <col min="1" max="1" width="5.83203125" customWidth="1"/>
    <col min="2" max="2" width="25.6640625" customWidth="1"/>
    <col min="3" max="3" width="27.1640625" bestFit="1" customWidth="1"/>
    <col min="4" max="4" width="44.33203125" style="14" bestFit="1" customWidth="1"/>
    <col min="5" max="5" width="27" bestFit="1" customWidth="1"/>
    <col min="6" max="6" width="11.6640625" customWidth="1"/>
    <col min="7" max="7" width="12.83203125" bestFit="1" customWidth="1"/>
    <col min="8" max="8" width="13" hidden="1" customWidth="1"/>
    <col min="9" max="9" width="15.1640625" customWidth="1"/>
  </cols>
  <sheetData>
    <row r="1" spans="1:11" ht="31" customHeight="1" x14ac:dyDescent="0.35">
      <c r="C1" s="264" t="s">
        <v>345</v>
      </c>
      <c r="D1" s="264"/>
      <c r="E1" s="269"/>
      <c r="F1" s="276" t="s">
        <v>458</v>
      </c>
      <c r="G1" s="276"/>
      <c r="H1" s="276"/>
      <c r="I1" s="276"/>
    </row>
    <row r="2" spans="1:11" ht="31" customHeight="1" x14ac:dyDescent="0.35">
      <c r="C2" s="265" t="s">
        <v>348</v>
      </c>
      <c r="D2" s="265"/>
      <c r="E2" s="269"/>
      <c r="F2" s="276" t="s">
        <v>459</v>
      </c>
      <c r="G2" s="276"/>
      <c r="H2" s="276"/>
      <c r="I2" s="276"/>
      <c r="J2" s="262"/>
      <c r="K2" s="262"/>
    </row>
    <row r="3" spans="1:11" x14ac:dyDescent="0.2">
      <c r="F3" s="262" t="s">
        <v>347</v>
      </c>
      <c r="G3" s="262"/>
      <c r="H3" s="262"/>
      <c r="I3" s="278"/>
      <c r="J3" s="262"/>
      <c r="K3" s="262"/>
    </row>
    <row r="4" spans="1:11" ht="26" customHeight="1" x14ac:dyDescent="0.2">
      <c r="F4" s="293"/>
      <c r="G4" s="293"/>
      <c r="H4" s="293"/>
      <c r="I4" s="294"/>
      <c r="J4" s="58"/>
      <c r="K4" s="58"/>
    </row>
    <row r="5" spans="1:11" ht="17" thickBot="1" x14ac:dyDescent="0.25">
      <c r="B5" s="53" t="s">
        <v>11</v>
      </c>
      <c r="C5" s="53" t="s">
        <v>0</v>
      </c>
      <c r="D5" s="53" t="s">
        <v>1</v>
      </c>
      <c r="E5" s="53" t="s">
        <v>33</v>
      </c>
      <c r="F5" s="53" t="s">
        <v>40</v>
      </c>
      <c r="G5" s="54" t="s">
        <v>3</v>
      </c>
      <c r="H5" s="55" t="s">
        <v>417</v>
      </c>
      <c r="I5" s="55" t="s">
        <v>418</v>
      </c>
    </row>
    <row r="6" spans="1:11" x14ac:dyDescent="0.2">
      <c r="A6" s="283"/>
      <c r="B6" s="279" t="s">
        <v>528</v>
      </c>
      <c r="C6" s="36" t="s">
        <v>405</v>
      </c>
      <c r="D6" s="35" t="s">
        <v>406</v>
      </c>
      <c r="E6" s="36" t="s">
        <v>35</v>
      </c>
      <c r="F6" s="36" t="s">
        <v>41</v>
      </c>
      <c r="G6" s="47">
        <f>SUM(H6*0.7)</f>
        <v>69.3</v>
      </c>
      <c r="H6" s="111">
        <v>99</v>
      </c>
      <c r="I6" s="38">
        <f>SUM(H6*1.1)</f>
        <v>108.9</v>
      </c>
    </row>
    <row r="7" spans="1:11" x14ac:dyDescent="0.2">
      <c r="A7" s="283"/>
      <c r="B7" s="299"/>
      <c r="C7" s="4" t="s">
        <v>407</v>
      </c>
      <c r="D7" s="15" t="s">
        <v>406</v>
      </c>
      <c r="E7" s="4" t="s">
        <v>36</v>
      </c>
      <c r="F7" s="4" t="s">
        <v>41</v>
      </c>
      <c r="G7" s="9">
        <f t="shared" ref="G7:G9" si="0">SUM(H7*0.7)</f>
        <v>69.3</v>
      </c>
      <c r="H7" s="112">
        <v>99</v>
      </c>
      <c r="I7" s="39">
        <f t="shared" ref="I7:I75" si="1">SUM(H7*1.1)</f>
        <v>108.9</v>
      </c>
    </row>
    <row r="8" spans="1:11" x14ac:dyDescent="0.2">
      <c r="A8" s="283"/>
      <c r="B8" s="299"/>
      <c r="C8" s="4" t="s">
        <v>524</v>
      </c>
      <c r="D8" s="15" t="s">
        <v>406</v>
      </c>
      <c r="E8" s="13" t="s">
        <v>523</v>
      </c>
      <c r="F8" s="4" t="s">
        <v>41</v>
      </c>
      <c r="G8" s="9">
        <f t="shared" si="0"/>
        <v>69.3</v>
      </c>
      <c r="H8" s="112">
        <v>99</v>
      </c>
      <c r="I8" s="39">
        <f t="shared" si="1"/>
        <v>108.9</v>
      </c>
    </row>
    <row r="9" spans="1:11" ht="17" thickBot="1" x14ac:dyDescent="0.25">
      <c r="A9" s="283"/>
      <c r="B9" s="303"/>
      <c r="C9" s="43" t="s">
        <v>408</v>
      </c>
      <c r="D9" s="42" t="s">
        <v>406</v>
      </c>
      <c r="E9" s="43" t="s">
        <v>44</v>
      </c>
      <c r="F9" s="43" t="s">
        <v>41</v>
      </c>
      <c r="G9" s="44">
        <f t="shared" si="0"/>
        <v>69.3</v>
      </c>
      <c r="H9" s="113">
        <v>99</v>
      </c>
      <c r="I9" s="45">
        <f t="shared" si="1"/>
        <v>108.9</v>
      </c>
    </row>
    <row r="10" spans="1:11" x14ac:dyDescent="0.2">
      <c r="A10" s="283"/>
      <c r="B10" s="279" t="s">
        <v>529</v>
      </c>
      <c r="C10" s="60" t="s">
        <v>409</v>
      </c>
      <c r="D10" s="63" t="s">
        <v>412</v>
      </c>
      <c r="E10" s="61" t="s">
        <v>35</v>
      </c>
      <c r="F10" s="61" t="s">
        <v>41</v>
      </c>
      <c r="G10" s="59">
        <f>SUM(H10*0.7)</f>
        <v>52.492999999999995</v>
      </c>
      <c r="H10" s="117">
        <v>74.989999999999995</v>
      </c>
      <c r="I10" s="62">
        <f t="shared" si="1"/>
        <v>82.489000000000004</v>
      </c>
    </row>
    <row r="11" spans="1:11" x14ac:dyDescent="0.2">
      <c r="A11" s="283"/>
      <c r="B11" s="299"/>
      <c r="C11" s="6" t="s">
        <v>410</v>
      </c>
      <c r="D11" s="16" t="s">
        <v>412</v>
      </c>
      <c r="E11" s="5" t="s">
        <v>36</v>
      </c>
      <c r="F11" s="5" t="s">
        <v>41</v>
      </c>
      <c r="G11" s="10">
        <f t="shared" ref="G11:G13" si="2">SUM(H11*0.7)</f>
        <v>52.492999999999995</v>
      </c>
      <c r="H11" s="115">
        <v>74.989999999999995</v>
      </c>
      <c r="I11" s="40">
        <f t="shared" si="1"/>
        <v>82.489000000000004</v>
      </c>
    </row>
    <row r="12" spans="1:11" x14ac:dyDescent="0.2">
      <c r="A12" s="283"/>
      <c r="B12" s="299"/>
      <c r="C12" s="6" t="s">
        <v>525</v>
      </c>
      <c r="D12" s="16" t="s">
        <v>412</v>
      </c>
      <c r="E12" s="11" t="s">
        <v>523</v>
      </c>
      <c r="F12" s="5" t="s">
        <v>41</v>
      </c>
      <c r="G12" s="10">
        <f t="shared" si="2"/>
        <v>52.492999999999995</v>
      </c>
      <c r="H12" s="115">
        <v>74.989999999999995</v>
      </c>
      <c r="I12" s="40">
        <f t="shared" si="1"/>
        <v>82.489000000000004</v>
      </c>
    </row>
    <row r="13" spans="1:11" ht="17" thickBot="1" x14ac:dyDescent="0.25">
      <c r="A13" s="283"/>
      <c r="B13" s="303"/>
      <c r="C13" s="48" t="s">
        <v>411</v>
      </c>
      <c r="D13" s="56" t="s">
        <v>412</v>
      </c>
      <c r="E13" s="50" t="s">
        <v>44</v>
      </c>
      <c r="F13" s="50" t="s">
        <v>41</v>
      </c>
      <c r="G13" s="51">
        <f t="shared" si="2"/>
        <v>52.492999999999995</v>
      </c>
      <c r="H13" s="116">
        <v>74.989999999999995</v>
      </c>
      <c r="I13" s="52">
        <f t="shared" si="1"/>
        <v>82.489000000000004</v>
      </c>
    </row>
    <row r="14" spans="1:11" x14ac:dyDescent="0.2">
      <c r="A14" s="283"/>
      <c r="B14" s="279" t="s">
        <v>530</v>
      </c>
      <c r="C14" s="34" t="s">
        <v>414</v>
      </c>
      <c r="D14" s="35" t="s">
        <v>413</v>
      </c>
      <c r="E14" s="36" t="s">
        <v>35</v>
      </c>
      <c r="F14" s="36" t="s">
        <v>41</v>
      </c>
      <c r="G14" s="47">
        <f>SUM(H14*0.7)</f>
        <v>45.492999999999995</v>
      </c>
      <c r="H14" s="111">
        <v>64.989999999999995</v>
      </c>
      <c r="I14" s="38">
        <f t="shared" si="1"/>
        <v>71.489000000000004</v>
      </c>
    </row>
    <row r="15" spans="1:11" x14ac:dyDescent="0.2">
      <c r="A15" s="283"/>
      <c r="B15" s="299"/>
      <c r="C15" s="18" t="s">
        <v>415</v>
      </c>
      <c r="D15" s="15" t="s">
        <v>413</v>
      </c>
      <c r="E15" s="4" t="s">
        <v>36</v>
      </c>
      <c r="F15" s="4" t="s">
        <v>41</v>
      </c>
      <c r="G15" s="9">
        <f t="shared" ref="G15:G19" si="3">SUM(H15*0.7)</f>
        <v>45.492999999999995</v>
      </c>
      <c r="H15" s="112">
        <v>64.989999999999995</v>
      </c>
      <c r="I15" s="39">
        <f t="shared" si="1"/>
        <v>71.489000000000004</v>
      </c>
    </row>
    <row r="16" spans="1:11" x14ac:dyDescent="0.2">
      <c r="A16" s="283"/>
      <c r="B16" s="304"/>
      <c r="C16" s="18" t="s">
        <v>526</v>
      </c>
      <c r="D16" s="15" t="s">
        <v>413</v>
      </c>
      <c r="E16" s="13" t="s">
        <v>523</v>
      </c>
      <c r="F16" s="4" t="s">
        <v>41</v>
      </c>
      <c r="G16" s="9">
        <f t="shared" si="3"/>
        <v>45.492999999999995</v>
      </c>
      <c r="H16" s="112">
        <v>64.989999999999995</v>
      </c>
      <c r="I16" s="39">
        <f t="shared" si="1"/>
        <v>71.489000000000004</v>
      </c>
    </row>
    <row r="17" spans="1:9" ht="17" thickBot="1" x14ac:dyDescent="0.25">
      <c r="A17" s="283"/>
      <c r="B17" s="303"/>
      <c r="C17" s="41" t="s">
        <v>416</v>
      </c>
      <c r="D17" s="42" t="s">
        <v>413</v>
      </c>
      <c r="E17" s="43" t="s">
        <v>44</v>
      </c>
      <c r="F17" s="43" t="s">
        <v>41</v>
      </c>
      <c r="G17" s="44">
        <f t="shared" si="3"/>
        <v>45.492999999999995</v>
      </c>
      <c r="H17" s="113">
        <v>64.989999999999995</v>
      </c>
      <c r="I17" s="45">
        <f t="shared" si="1"/>
        <v>71.489000000000004</v>
      </c>
    </row>
    <row r="18" spans="1:9" x14ac:dyDescent="0.2">
      <c r="A18" s="283"/>
      <c r="B18" s="279" t="s">
        <v>531</v>
      </c>
      <c r="C18" s="61" t="s">
        <v>522</v>
      </c>
      <c r="D18" s="185" t="s">
        <v>441</v>
      </c>
      <c r="E18" s="61" t="s">
        <v>523</v>
      </c>
      <c r="F18" s="61" t="s">
        <v>41</v>
      </c>
      <c r="G18" s="59">
        <v>139</v>
      </c>
      <c r="H18" s="158">
        <v>199</v>
      </c>
      <c r="I18" s="62">
        <f t="shared" si="1"/>
        <v>218.9</v>
      </c>
    </row>
    <row r="19" spans="1:9" ht="17" thickBot="1" x14ac:dyDescent="0.25">
      <c r="A19" s="284"/>
      <c r="B19" s="292"/>
      <c r="C19" s="186" t="s">
        <v>440</v>
      </c>
      <c r="D19" s="187" t="s">
        <v>441</v>
      </c>
      <c r="E19" s="186" t="s">
        <v>44</v>
      </c>
      <c r="F19" s="186" t="s">
        <v>41</v>
      </c>
      <c r="G19" s="188">
        <f t="shared" si="3"/>
        <v>139.29999999999998</v>
      </c>
      <c r="H19" s="189">
        <v>199</v>
      </c>
      <c r="I19" s="190">
        <f t="shared" si="1"/>
        <v>218.9</v>
      </c>
    </row>
    <row r="20" spans="1:9" x14ac:dyDescent="0.2">
      <c r="B20" s="285" t="s">
        <v>356</v>
      </c>
      <c r="C20" s="34" t="s">
        <v>239</v>
      </c>
      <c r="D20" s="35" t="s">
        <v>47</v>
      </c>
      <c r="E20" s="36" t="s">
        <v>35</v>
      </c>
      <c r="F20" s="36" t="s">
        <v>41</v>
      </c>
      <c r="G20" s="47">
        <f>SUM(H20*0.7)</f>
        <v>69.3</v>
      </c>
      <c r="H20" s="111">
        <v>99</v>
      </c>
      <c r="I20" s="38">
        <f t="shared" si="1"/>
        <v>108.9</v>
      </c>
    </row>
    <row r="21" spans="1:9" x14ac:dyDescent="0.2">
      <c r="B21" s="286"/>
      <c r="C21" s="18" t="s">
        <v>240</v>
      </c>
      <c r="D21" s="15" t="s">
        <v>47</v>
      </c>
      <c r="E21" s="4" t="s">
        <v>36</v>
      </c>
      <c r="F21" s="4" t="s">
        <v>41</v>
      </c>
      <c r="G21" s="9">
        <f t="shared" ref="G21:G23" si="4">SUM(H21*0.7)</f>
        <v>69.3</v>
      </c>
      <c r="H21" s="112">
        <v>99</v>
      </c>
      <c r="I21" s="39">
        <f t="shared" si="1"/>
        <v>108.9</v>
      </c>
    </row>
    <row r="22" spans="1:9" x14ac:dyDescent="0.2">
      <c r="B22" s="286"/>
      <c r="C22" s="18" t="s">
        <v>241</v>
      </c>
      <c r="D22" s="15" t="s">
        <v>47</v>
      </c>
      <c r="E22" s="4" t="s">
        <v>38</v>
      </c>
      <c r="F22" s="4" t="s">
        <v>41</v>
      </c>
      <c r="G22" s="9">
        <f t="shared" si="4"/>
        <v>69.3</v>
      </c>
      <c r="H22" s="112">
        <v>99</v>
      </c>
      <c r="I22" s="39">
        <f t="shared" si="1"/>
        <v>108.9</v>
      </c>
    </row>
    <row r="23" spans="1:9" ht="17" thickBot="1" x14ac:dyDescent="0.25">
      <c r="B23" s="287"/>
      <c r="C23" s="41" t="s">
        <v>239</v>
      </c>
      <c r="D23" s="42" t="s">
        <v>47</v>
      </c>
      <c r="E23" s="43" t="s">
        <v>44</v>
      </c>
      <c r="F23" s="43" t="s">
        <v>41</v>
      </c>
      <c r="G23" s="44">
        <f t="shared" si="4"/>
        <v>86.8</v>
      </c>
      <c r="H23" s="113">
        <v>124</v>
      </c>
      <c r="I23" s="45">
        <f t="shared" si="1"/>
        <v>136.4</v>
      </c>
    </row>
    <row r="24" spans="1:9" x14ac:dyDescent="0.2">
      <c r="B24" s="281" t="s">
        <v>357</v>
      </c>
      <c r="C24" s="182" t="s">
        <v>242</v>
      </c>
      <c r="D24" s="183" t="s">
        <v>49</v>
      </c>
      <c r="E24" s="161" t="s">
        <v>35</v>
      </c>
      <c r="F24" s="161" t="s">
        <v>41</v>
      </c>
      <c r="G24" s="65">
        <f>SUM(H24*0.7)</f>
        <v>55.3</v>
      </c>
      <c r="H24" s="114">
        <v>79</v>
      </c>
      <c r="I24" s="184">
        <f t="shared" si="1"/>
        <v>86.9</v>
      </c>
    </row>
    <row r="25" spans="1:9" x14ac:dyDescent="0.2">
      <c r="B25" s="288"/>
      <c r="C25" s="6" t="s">
        <v>243</v>
      </c>
      <c r="D25" s="16" t="s">
        <v>49</v>
      </c>
      <c r="E25" s="5" t="s">
        <v>36</v>
      </c>
      <c r="F25" s="5" t="s">
        <v>41</v>
      </c>
      <c r="G25" s="10">
        <f>SUM(H25*0.7)</f>
        <v>55.3</v>
      </c>
      <c r="H25" s="115">
        <v>79</v>
      </c>
      <c r="I25" s="40">
        <f t="shared" si="1"/>
        <v>86.9</v>
      </c>
    </row>
    <row r="26" spans="1:9" x14ac:dyDescent="0.2">
      <c r="B26" s="288"/>
      <c r="C26" s="6" t="s">
        <v>244</v>
      </c>
      <c r="D26" s="16" t="s">
        <v>49</v>
      </c>
      <c r="E26" s="5" t="s">
        <v>38</v>
      </c>
      <c r="F26" s="5" t="s">
        <v>41</v>
      </c>
      <c r="G26" s="10">
        <f t="shared" ref="G26:G27" si="5">SUM(H26*0.7)</f>
        <v>55.3</v>
      </c>
      <c r="H26" s="115">
        <v>79</v>
      </c>
      <c r="I26" s="40">
        <f t="shared" si="1"/>
        <v>86.9</v>
      </c>
    </row>
    <row r="27" spans="1:9" ht="17" thickBot="1" x14ac:dyDescent="0.25">
      <c r="B27" s="289"/>
      <c r="C27" s="48" t="s">
        <v>245</v>
      </c>
      <c r="D27" s="56" t="s">
        <v>49</v>
      </c>
      <c r="E27" s="50" t="s">
        <v>44</v>
      </c>
      <c r="F27" s="50" t="s">
        <v>41</v>
      </c>
      <c r="G27" s="51">
        <f t="shared" si="5"/>
        <v>72.8</v>
      </c>
      <c r="H27" s="116">
        <v>104</v>
      </c>
      <c r="I27" s="52">
        <f t="shared" si="1"/>
        <v>114.4</v>
      </c>
    </row>
    <row r="28" spans="1:9" x14ac:dyDescent="0.2">
      <c r="B28" s="250" t="s">
        <v>358</v>
      </c>
      <c r="C28" s="36" t="s">
        <v>394</v>
      </c>
      <c r="D28" s="35" t="s">
        <v>50</v>
      </c>
      <c r="E28" s="36" t="s">
        <v>35</v>
      </c>
      <c r="F28" s="36" t="s">
        <v>41</v>
      </c>
      <c r="G28" s="47">
        <f>SUM(H28*0.7)</f>
        <v>13.299999999999999</v>
      </c>
      <c r="H28" s="111">
        <v>19</v>
      </c>
      <c r="I28" s="38">
        <f t="shared" si="1"/>
        <v>20.900000000000002</v>
      </c>
    </row>
    <row r="29" spans="1:9" x14ac:dyDescent="0.2">
      <c r="B29" s="290"/>
      <c r="C29" s="4" t="s">
        <v>395</v>
      </c>
      <c r="D29" s="15" t="s">
        <v>50</v>
      </c>
      <c r="E29" s="4" t="s">
        <v>36</v>
      </c>
      <c r="F29" s="4" t="s">
        <v>41</v>
      </c>
      <c r="G29" s="9">
        <f t="shared" ref="G29:G31" si="6">SUM(H29*0.7)</f>
        <v>13.299999999999999</v>
      </c>
      <c r="H29" s="112">
        <v>19</v>
      </c>
      <c r="I29" s="39">
        <f t="shared" si="1"/>
        <v>20.900000000000002</v>
      </c>
    </row>
    <row r="30" spans="1:9" x14ac:dyDescent="0.2">
      <c r="B30" s="290"/>
      <c r="C30" s="4" t="s">
        <v>396</v>
      </c>
      <c r="D30" s="15" t="s">
        <v>50</v>
      </c>
      <c r="E30" s="4" t="s">
        <v>38</v>
      </c>
      <c r="F30" s="4" t="s">
        <v>41</v>
      </c>
      <c r="G30" s="9">
        <f t="shared" si="6"/>
        <v>13.299999999999999</v>
      </c>
      <c r="H30" s="112">
        <v>19</v>
      </c>
      <c r="I30" s="39">
        <f t="shared" si="1"/>
        <v>20.900000000000002</v>
      </c>
    </row>
    <row r="31" spans="1:9" ht="17" thickBot="1" x14ac:dyDescent="0.25">
      <c r="B31" s="291"/>
      <c r="C31" s="43" t="s">
        <v>397</v>
      </c>
      <c r="D31" s="42" t="s">
        <v>50</v>
      </c>
      <c r="E31" s="43" t="s">
        <v>44</v>
      </c>
      <c r="F31" s="43" t="s">
        <v>41</v>
      </c>
      <c r="G31" s="44">
        <f t="shared" si="6"/>
        <v>18.2</v>
      </c>
      <c r="H31" s="113">
        <v>26</v>
      </c>
      <c r="I31" s="45">
        <f t="shared" si="1"/>
        <v>28.6</v>
      </c>
    </row>
    <row r="32" spans="1:9" x14ac:dyDescent="0.2">
      <c r="B32" s="250" t="s">
        <v>359</v>
      </c>
      <c r="C32" s="60" t="s">
        <v>148</v>
      </c>
      <c r="D32" s="63" t="s">
        <v>51</v>
      </c>
      <c r="E32" s="61" t="s">
        <v>35</v>
      </c>
      <c r="F32" s="61" t="s">
        <v>41</v>
      </c>
      <c r="G32" s="59">
        <f>SUM(H32*0.7)</f>
        <v>12.6</v>
      </c>
      <c r="H32" s="117">
        <v>18</v>
      </c>
      <c r="I32" s="62">
        <f t="shared" si="1"/>
        <v>19.8</v>
      </c>
    </row>
    <row r="33" spans="2:9" x14ac:dyDescent="0.2">
      <c r="B33" s="251"/>
      <c r="C33" s="6" t="s">
        <v>149</v>
      </c>
      <c r="D33" s="16" t="s">
        <v>51</v>
      </c>
      <c r="E33" s="5" t="s">
        <v>36</v>
      </c>
      <c r="F33" s="5" t="s">
        <v>41</v>
      </c>
      <c r="G33" s="10">
        <f>SUM(H33*0.7)</f>
        <v>12.6</v>
      </c>
      <c r="H33" s="115">
        <v>18</v>
      </c>
      <c r="I33" s="40">
        <f t="shared" si="1"/>
        <v>19.8</v>
      </c>
    </row>
    <row r="34" spans="2:9" x14ac:dyDescent="0.2">
      <c r="B34" s="251"/>
      <c r="C34" s="6" t="s">
        <v>150</v>
      </c>
      <c r="D34" s="16" t="s">
        <v>51</v>
      </c>
      <c r="E34" s="5" t="s">
        <v>38</v>
      </c>
      <c r="F34" s="5" t="s">
        <v>41</v>
      </c>
      <c r="G34" s="10">
        <f t="shared" ref="G34:G37" si="7">SUM(H34*0.7)</f>
        <v>12.6</v>
      </c>
      <c r="H34" s="115">
        <v>18</v>
      </c>
      <c r="I34" s="40">
        <f t="shared" si="1"/>
        <v>19.8</v>
      </c>
    </row>
    <row r="35" spans="2:9" x14ac:dyDescent="0.2">
      <c r="B35" s="251"/>
      <c r="C35" s="6" t="s">
        <v>297</v>
      </c>
      <c r="D35" s="16" t="s">
        <v>51</v>
      </c>
      <c r="E35" s="5" t="s">
        <v>289</v>
      </c>
      <c r="F35" s="5" t="s">
        <v>41</v>
      </c>
      <c r="G35" s="10">
        <f t="shared" si="7"/>
        <v>12.6</v>
      </c>
      <c r="H35" s="115">
        <v>18</v>
      </c>
      <c r="I35" s="40">
        <f t="shared" si="1"/>
        <v>19.8</v>
      </c>
    </row>
    <row r="36" spans="2:9" x14ac:dyDescent="0.2">
      <c r="B36" s="251"/>
      <c r="C36" s="6" t="s">
        <v>151</v>
      </c>
      <c r="D36" s="16" t="s">
        <v>51</v>
      </c>
      <c r="E36" s="5" t="s">
        <v>44</v>
      </c>
      <c r="F36" s="5" t="s">
        <v>41</v>
      </c>
      <c r="G36" s="10">
        <f t="shared" si="7"/>
        <v>15.399999999999999</v>
      </c>
      <c r="H36" s="115">
        <v>22</v>
      </c>
      <c r="I36" s="40">
        <f t="shared" si="1"/>
        <v>24.200000000000003</v>
      </c>
    </row>
    <row r="37" spans="2:9" ht="17" thickBot="1" x14ac:dyDescent="0.25">
      <c r="B37" s="252"/>
      <c r="C37" s="48" t="s">
        <v>294</v>
      </c>
      <c r="D37" s="56" t="s">
        <v>51</v>
      </c>
      <c r="E37" s="50" t="s">
        <v>284</v>
      </c>
      <c r="F37" s="50" t="s">
        <v>41</v>
      </c>
      <c r="G37" s="51">
        <f t="shared" si="7"/>
        <v>15.399999999999999</v>
      </c>
      <c r="H37" s="116">
        <v>22</v>
      </c>
      <c r="I37" s="52">
        <f t="shared" si="1"/>
        <v>24.200000000000003</v>
      </c>
    </row>
    <row r="38" spans="2:9" x14ac:dyDescent="0.2">
      <c r="B38" s="250" t="s">
        <v>360</v>
      </c>
      <c r="C38" s="34" t="s">
        <v>164</v>
      </c>
      <c r="D38" s="35" t="s">
        <v>52</v>
      </c>
      <c r="E38" s="36" t="s">
        <v>35</v>
      </c>
      <c r="F38" s="36" t="s">
        <v>41</v>
      </c>
      <c r="G38" s="47">
        <f>SUM(H38*0.7)</f>
        <v>19.599999999999998</v>
      </c>
      <c r="H38" s="111">
        <v>28</v>
      </c>
      <c r="I38" s="38">
        <f t="shared" si="1"/>
        <v>30.800000000000004</v>
      </c>
    </row>
    <row r="39" spans="2:9" x14ac:dyDescent="0.2">
      <c r="B39" s="251"/>
      <c r="C39" s="18" t="s">
        <v>165</v>
      </c>
      <c r="D39" s="15" t="s">
        <v>52</v>
      </c>
      <c r="E39" s="4" t="s">
        <v>36</v>
      </c>
      <c r="F39" s="4" t="s">
        <v>41</v>
      </c>
      <c r="G39" s="9">
        <f>SUM(H39*0.7)</f>
        <v>19.599999999999998</v>
      </c>
      <c r="H39" s="112">
        <v>28</v>
      </c>
      <c r="I39" s="39">
        <f t="shared" si="1"/>
        <v>30.800000000000004</v>
      </c>
    </row>
    <row r="40" spans="2:9" x14ac:dyDescent="0.2">
      <c r="B40" s="251"/>
      <c r="C40" s="18" t="s">
        <v>166</v>
      </c>
      <c r="D40" s="15" t="s">
        <v>52</v>
      </c>
      <c r="E40" s="4" t="s">
        <v>38</v>
      </c>
      <c r="F40" s="4" t="s">
        <v>41</v>
      </c>
      <c r="G40" s="9">
        <f t="shared" ref="G40:G41" si="8">SUM(H40*0.7)</f>
        <v>19.599999999999998</v>
      </c>
      <c r="H40" s="112">
        <v>28</v>
      </c>
      <c r="I40" s="39">
        <f t="shared" si="1"/>
        <v>30.800000000000004</v>
      </c>
    </row>
    <row r="41" spans="2:9" ht="17" thickBot="1" x14ac:dyDescent="0.25">
      <c r="B41" s="252"/>
      <c r="C41" s="41" t="s">
        <v>167</v>
      </c>
      <c r="D41" s="42" t="s">
        <v>52</v>
      </c>
      <c r="E41" s="43" t="s">
        <v>44</v>
      </c>
      <c r="F41" s="43" t="s">
        <v>41</v>
      </c>
      <c r="G41" s="44">
        <f t="shared" si="8"/>
        <v>24.5</v>
      </c>
      <c r="H41" s="113">
        <v>35</v>
      </c>
      <c r="I41" s="45">
        <f t="shared" si="1"/>
        <v>38.5</v>
      </c>
    </row>
    <row r="42" spans="2:9" x14ac:dyDescent="0.2">
      <c r="B42" s="250" t="s">
        <v>361</v>
      </c>
      <c r="C42" s="191" t="s">
        <v>400</v>
      </c>
      <c r="D42" s="192" t="s">
        <v>53</v>
      </c>
      <c r="E42" s="191" t="s">
        <v>35</v>
      </c>
      <c r="F42" s="191" t="s">
        <v>41</v>
      </c>
      <c r="G42" s="193">
        <f t="shared" ref="G42:G120" si="9">SUM(H42/1.428)</f>
        <v>60.224089635854341</v>
      </c>
      <c r="H42" s="194">
        <v>86</v>
      </c>
      <c r="I42" s="195">
        <f t="shared" si="1"/>
        <v>94.600000000000009</v>
      </c>
    </row>
    <row r="43" spans="2:9" x14ac:dyDescent="0.2">
      <c r="B43" s="251"/>
      <c r="C43" s="196" t="s">
        <v>400</v>
      </c>
      <c r="D43" s="197" t="s">
        <v>53</v>
      </c>
      <c r="E43" s="196" t="s">
        <v>36</v>
      </c>
      <c r="F43" s="196" t="s">
        <v>41</v>
      </c>
      <c r="G43" s="198">
        <f t="shared" si="9"/>
        <v>60.224089635854341</v>
      </c>
      <c r="H43" s="199">
        <v>86</v>
      </c>
      <c r="I43" s="200">
        <f t="shared" si="1"/>
        <v>94.600000000000009</v>
      </c>
    </row>
    <row r="44" spans="2:9" x14ac:dyDescent="0.2">
      <c r="B44" s="251"/>
      <c r="C44" s="196" t="s">
        <v>400</v>
      </c>
      <c r="D44" s="197" t="s">
        <v>53</v>
      </c>
      <c r="E44" s="196" t="s">
        <v>38</v>
      </c>
      <c r="F44" s="196" t="s">
        <v>41</v>
      </c>
      <c r="G44" s="198">
        <f t="shared" si="9"/>
        <v>60.224089635854341</v>
      </c>
      <c r="H44" s="199">
        <v>86</v>
      </c>
      <c r="I44" s="200">
        <f t="shared" si="1"/>
        <v>94.600000000000009</v>
      </c>
    </row>
    <row r="45" spans="2:9" ht="17" thickBot="1" x14ac:dyDescent="0.25">
      <c r="B45" s="252"/>
      <c r="C45" s="201" t="s">
        <v>400</v>
      </c>
      <c r="D45" s="202" t="s">
        <v>53</v>
      </c>
      <c r="E45" s="201" t="s">
        <v>44</v>
      </c>
      <c r="F45" s="201" t="s">
        <v>41</v>
      </c>
      <c r="G45" s="203">
        <f t="shared" si="9"/>
        <v>75.630252100840337</v>
      </c>
      <c r="H45" s="204">
        <v>108</v>
      </c>
      <c r="I45" s="205">
        <f t="shared" si="1"/>
        <v>118.80000000000001</v>
      </c>
    </row>
    <row r="46" spans="2:9" x14ac:dyDescent="0.2">
      <c r="B46" s="250" t="s">
        <v>362</v>
      </c>
      <c r="C46" s="34" t="s">
        <v>176</v>
      </c>
      <c r="D46" s="46" t="s">
        <v>54</v>
      </c>
      <c r="E46" s="36" t="s">
        <v>35</v>
      </c>
      <c r="F46" s="36" t="s">
        <v>41</v>
      </c>
      <c r="G46" s="47">
        <f t="shared" si="9"/>
        <v>11.904761904761905</v>
      </c>
      <c r="H46" s="111">
        <v>17</v>
      </c>
      <c r="I46" s="38">
        <f t="shared" si="1"/>
        <v>18.700000000000003</v>
      </c>
    </row>
    <row r="47" spans="2:9" x14ac:dyDescent="0.2">
      <c r="B47" s="251"/>
      <c r="C47" s="18" t="s">
        <v>177</v>
      </c>
      <c r="D47" s="17" t="s">
        <v>54</v>
      </c>
      <c r="E47" s="4" t="s">
        <v>36</v>
      </c>
      <c r="F47" s="4" t="s">
        <v>41</v>
      </c>
      <c r="G47" s="9">
        <f t="shared" si="9"/>
        <v>11.904761904761905</v>
      </c>
      <c r="H47" s="112">
        <v>17</v>
      </c>
      <c r="I47" s="39">
        <f t="shared" si="1"/>
        <v>18.700000000000003</v>
      </c>
    </row>
    <row r="48" spans="2:9" x14ac:dyDescent="0.2">
      <c r="B48" s="251"/>
      <c r="C48" s="18" t="s">
        <v>178</v>
      </c>
      <c r="D48" s="17" t="s">
        <v>54</v>
      </c>
      <c r="E48" s="4" t="s">
        <v>38</v>
      </c>
      <c r="F48" s="4" t="s">
        <v>41</v>
      </c>
      <c r="G48" s="9">
        <f t="shared" si="9"/>
        <v>11.904761904761905</v>
      </c>
      <c r="H48" s="112">
        <v>17</v>
      </c>
      <c r="I48" s="39">
        <f t="shared" si="1"/>
        <v>18.700000000000003</v>
      </c>
    </row>
    <row r="49" spans="2:10" ht="17" thickBot="1" x14ac:dyDescent="0.25">
      <c r="B49" s="252"/>
      <c r="C49" s="41" t="s">
        <v>179</v>
      </c>
      <c r="D49" s="206" t="s">
        <v>54</v>
      </c>
      <c r="E49" s="43" t="s">
        <v>44</v>
      </c>
      <c r="F49" s="43" t="s">
        <v>41</v>
      </c>
      <c r="G49" s="44">
        <f t="shared" si="9"/>
        <v>14.705882352941178</v>
      </c>
      <c r="H49" s="113">
        <v>21</v>
      </c>
      <c r="I49" s="45">
        <f t="shared" si="1"/>
        <v>23.1</v>
      </c>
    </row>
    <row r="50" spans="2:10" x14ac:dyDescent="0.2">
      <c r="B50" s="250" t="s">
        <v>363</v>
      </c>
      <c r="C50" s="61" t="s">
        <v>390</v>
      </c>
      <c r="D50" s="63" t="s">
        <v>55</v>
      </c>
      <c r="E50" s="61" t="s">
        <v>35</v>
      </c>
      <c r="F50" s="61" t="s">
        <v>41</v>
      </c>
      <c r="G50" s="59">
        <f t="shared" si="9"/>
        <v>18.907563025210084</v>
      </c>
      <c r="H50" s="117">
        <v>27</v>
      </c>
      <c r="I50" s="62">
        <f t="shared" si="1"/>
        <v>29.700000000000003</v>
      </c>
    </row>
    <row r="51" spans="2:10" x14ac:dyDescent="0.2">
      <c r="B51" s="251"/>
      <c r="C51" s="5" t="s">
        <v>391</v>
      </c>
      <c r="D51" s="16" t="s">
        <v>55</v>
      </c>
      <c r="E51" s="5" t="s">
        <v>36</v>
      </c>
      <c r="F51" s="5" t="s">
        <v>41</v>
      </c>
      <c r="G51" s="10">
        <f t="shared" si="9"/>
        <v>18.907563025210084</v>
      </c>
      <c r="H51" s="115">
        <v>27</v>
      </c>
      <c r="I51" s="40">
        <f t="shared" si="1"/>
        <v>29.700000000000003</v>
      </c>
    </row>
    <row r="52" spans="2:10" x14ac:dyDescent="0.2">
      <c r="B52" s="251"/>
      <c r="C52" s="5" t="s">
        <v>392</v>
      </c>
      <c r="D52" s="16" t="s">
        <v>55</v>
      </c>
      <c r="E52" s="5" t="s">
        <v>38</v>
      </c>
      <c r="F52" s="5" t="s">
        <v>41</v>
      </c>
      <c r="G52" s="10">
        <f t="shared" si="9"/>
        <v>18.907563025210084</v>
      </c>
      <c r="H52" s="115">
        <v>27</v>
      </c>
      <c r="I52" s="40">
        <f t="shared" si="1"/>
        <v>29.700000000000003</v>
      </c>
      <c r="J52" s="33"/>
    </row>
    <row r="53" spans="2:10" ht="17" thickBot="1" x14ac:dyDescent="0.25">
      <c r="B53" s="252"/>
      <c r="C53" s="50" t="s">
        <v>393</v>
      </c>
      <c r="D53" s="56" t="s">
        <v>55</v>
      </c>
      <c r="E53" s="50" t="s">
        <v>44</v>
      </c>
      <c r="F53" s="50" t="s">
        <v>41</v>
      </c>
      <c r="G53" s="51">
        <f t="shared" si="9"/>
        <v>23.80952380952381</v>
      </c>
      <c r="H53" s="116">
        <v>34</v>
      </c>
      <c r="I53" s="52">
        <f t="shared" si="1"/>
        <v>37.400000000000006</v>
      </c>
    </row>
    <row r="54" spans="2:10" x14ac:dyDescent="0.2">
      <c r="B54" s="250" t="s">
        <v>364</v>
      </c>
      <c r="C54" s="34" t="s">
        <v>168</v>
      </c>
      <c r="D54" s="35" t="s">
        <v>56</v>
      </c>
      <c r="E54" s="36" t="s">
        <v>35</v>
      </c>
      <c r="F54" s="36" t="s">
        <v>41</v>
      </c>
      <c r="G54" s="47">
        <f t="shared" si="9"/>
        <v>23.109243697478991</v>
      </c>
      <c r="H54" s="111">
        <v>33</v>
      </c>
      <c r="I54" s="38">
        <f t="shared" si="1"/>
        <v>36.300000000000004</v>
      </c>
    </row>
    <row r="55" spans="2:10" x14ac:dyDescent="0.2">
      <c r="B55" s="251"/>
      <c r="C55" s="18" t="s">
        <v>169</v>
      </c>
      <c r="D55" s="15" t="s">
        <v>56</v>
      </c>
      <c r="E55" s="4" t="s">
        <v>36</v>
      </c>
      <c r="F55" s="4" t="s">
        <v>41</v>
      </c>
      <c r="G55" s="9">
        <f t="shared" si="9"/>
        <v>23.109243697478991</v>
      </c>
      <c r="H55" s="112">
        <v>33</v>
      </c>
      <c r="I55" s="39">
        <f t="shared" si="1"/>
        <v>36.300000000000004</v>
      </c>
    </row>
    <row r="56" spans="2:10" x14ac:dyDescent="0.2">
      <c r="B56" s="251"/>
      <c r="C56" s="18" t="s">
        <v>170</v>
      </c>
      <c r="D56" s="15" t="s">
        <v>56</v>
      </c>
      <c r="E56" s="4" t="s">
        <v>38</v>
      </c>
      <c r="F56" s="4" t="s">
        <v>41</v>
      </c>
      <c r="G56" s="9">
        <f t="shared" si="9"/>
        <v>23.109243697478991</v>
      </c>
      <c r="H56" s="112">
        <v>33</v>
      </c>
      <c r="I56" s="39">
        <f t="shared" si="1"/>
        <v>36.300000000000004</v>
      </c>
    </row>
    <row r="57" spans="2:10" ht="17" thickBot="1" x14ac:dyDescent="0.25">
      <c r="B57" s="252"/>
      <c r="C57" s="41" t="s">
        <v>171</v>
      </c>
      <c r="D57" s="42" t="s">
        <v>56</v>
      </c>
      <c r="E57" s="43" t="s">
        <v>44</v>
      </c>
      <c r="F57" s="43" t="s">
        <v>41</v>
      </c>
      <c r="G57" s="44">
        <f t="shared" si="9"/>
        <v>25.910364145658264</v>
      </c>
      <c r="H57" s="113">
        <v>37</v>
      </c>
      <c r="I57" s="45">
        <f t="shared" si="1"/>
        <v>40.700000000000003</v>
      </c>
    </row>
    <row r="58" spans="2:10" x14ac:dyDescent="0.2">
      <c r="B58" s="250" t="s">
        <v>365</v>
      </c>
      <c r="C58" s="207" t="s">
        <v>124</v>
      </c>
      <c r="D58" s="192" t="s">
        <v>494</v>
      </c>
      <c r="E58" s="191" t="s">
        <v>35</v>
      </c>
      <c r="F58" s="191" t="s">
        <v>41</v>
      </c>
      <c r="G58" s="193">
        <f t="shared" si="9"/>
        <v>34.313725490196077</v>
      </c>
      <c r="H58" s="194">
        <v>49</v>
      </c>
      <c r="I58" s="195">
        <f t="shared" si="1"/>
        <v>53.900000000000006</v>
      </c>
    </row>
    <row r="59" spans="2:10" x14ac:dyDescent="0.2">
      <c r="B59" s="251"/>
      <c r="C59" s="208" t="s">
        <v>125</v>
      </c>
      <c r="D59" s="197" t="s">
        <v>494</v>
      </c>
      <c r="E59" s="209" t="s">
        <v>36</v>
      </c>
      <c r="F59" s="209" t="s">
        <v>41</v>
      </c>
      <c r="G59" s="198">
        <f t="shared" si="9"/>
        <v>34.313725490196077</v>
      </c>
      <c r="H59" s="199">
        <v>49</v>
      </c>
      <c r="I59" s="200">
        <f t="shared" si="1"/>
        <v>53.900000000000006</v>
      </c>
    </row>
    <row r="60" spans="2:10" x14ac:dyDescent="0.2">
      <c r="B60" s="251"/>
      <c r="C60" s="208" t="s">
        <v>126</v>
      </c>
      <c r="D60" s="197" t="s">
        <v>494</v>
      </c>
      <c r="E60" s="209" t="s">
        <v>38</v>
      </c>
      <c r="F60" s="209" t="s">
        <v>41</v>
      </c>
      <c r="G60" s="198">
        <f t="shared" si="9"/>
        <v>34.313725490196077</v>
      </c>
      <c r="H60" s="199">
        <v>49</v>
      </c>
      <c r="I60" s="200">
        <f t="shared" si="1"/>
        <v>53.900000000000006</v>
      </c>
    </row>
    <row r="61" spans="2:10" ht="17" thickBot="1" x14ac:dyDescent="0.25">
      <c r="B61" s="252"/>
      <c r="C61" s="210" t="s">
        <v>127</v>
      </c>
      <c r="D61" s="202" t="s">
        <v>494</v>
      </c>
      <c r="E61" s="201" t="s">
        <v>44</v>
      </c>
      <c r="F61" s="201" t="s">
        <v>41</v>
      </c>
      <c r="G61" s="203">
        <f t="shared" si="9"/>
        <v>42.016806722689076</v>
      </c>
      <c r="H61" s="204">
        <v>60</v>
      </c>
      <c r="I61" s="205">
        <f t="shared" si="1"/>
        <v>66</v>
      </c>
    </row>
    <row r="62" spans="2:10" x14ac:dyDescent="0.2">
      <c r="B62" s="250" t="s">
        <v>366</v>
      </c>
      <c r="C62" s="34" t="s">
        <v>104</v>
      </c>
      <c r="D62" s="35" t="s">
        <v>57</v>
      </c>
      <c r="E62" s="36" t="s">
        <v>35</v>
      </c>
      <c r="F62" s="36" t="s">
        <v>41</v>
      </c>
      <c r="G62" s="37">
        <f t="shared" si="9"/>
        <v>17.50700280112045</v>
      </c>
      <c r="H62" s="111">
        <v>25</v>
      </c>
      <c r="I62" s="38">
        <f t="shared" si="1"/>
        <v>27.500000000000004</v>
      </c>
    </row>
    <row r="63" spans="2:10" x14ac:dyDescent="0.2">
      <c r="B63" s="251"/>
      <c r="C63" s="25" t="s">
        <v>105</v>
      </c>
      <c r="D63" s="15" t="s">
        <v>57</v>
      </c>
      <c r="E63" s="13" t="s">
        <v>36</v>
      </c>
      <c r="F63" s="4" t="s">
        <v>41</v>
      </c>
      <c r="G63" s="19">
        <f t="shared" ref="G63:G64" si="10">SUM(H63/1.428)</f>
        <v>17.50700280112045</v>
      </c>
      <c r="H63" s="112">
        <v>25</v>
      </c>
      <c r="I63" s="39">
        <f t="shared" si="1"/>
        <v>27.500000000000004</v>
      </c>
    </row>
    <row r="64" spans="2:10" x14ac:dyDescent="0.2">
      <c r="B64" s="251"/>
      <c r="C64" s="25" t="s">
        <v>106</v>
      </c>
      <c r="D64" s="15" t="s">
        <v>57</v>
      </c>
      <c r="E64" s="13" t="s">
        <v>38</v>
      </c>
      <c r="F64" s="4" t="s">
        <v>41</v>
      </c>
      <c r="G64" s="19">
        <f t="shared" si="10"/>
        <v>17.50700280112045</v>
      </c>
      <c r="H64" s="112">
        <v>25</v>
      </c>
      <c r="I64" s="39">
        <f t="shared" si="1"/>
        <v>27.500000000000004</v>
      </c>
    </row>
    <row r="65" spans="2:9" ht="17" thickBot="1" x14ac:dyDescent="0.25">
      <c r="B65" s="252"/>
      <c r="C65" s="41" t="s">
        <v>107</v>
      </c>
      <c r="D65" s="42" t="s">
        <v>57</v>
      </c>
      <c r="E65" s="43" t="s">
        <v>44</v>
      </c>
      <c r="F65" s="43" t="s">
        <v>41</v>
      </c>
      <c r="G65" s="211">
        <f t="shared" si="9"/>
        <v>18.907563025210084</v>
      </c>
      <c r="H65" s="212">
        <v>27</v>
      </c>
      <c r="I65" s="45">
        <f t="shared" si="1"/>
        <v>29.700000000000003</v>
      </c>
    </row>
    <row r="66" spans="2:9" x14ac:dyDescent="0.2">
      <c r="B66" s="250" t="s">
        <v>367</v>
      </c>
      <c r="C66" s="213" t="s">
        <v>132</v>
      </c>
      <c r="D66" s="214" t="s">
        <v>58</v>
      </c>
      <c r="E66" s="215" t="s">
        <v>35</v>
      </c>
      <c r="F66" s="215" t="s">
        <v>41</v>
      </c>
      <c r="G66" s="59">
        <f t="shared" si="9"/>
        <v>11.904761904761905</v>
      </c>
      <c r="H66" s="117">
        <v>17</v>
      </c>
      <c r="I66" s="62">
        <f t="shared" si="1"/>
        <v>18.700000000000003</v>
      </c>
    </row>
    <row r="67" spans="2:9" x14ac:dyDescent="0.2">
      <c r="B67" s="251"/>
      <c r="C67" s="216" t="s">
        <v>133</v>
      </c>
      <c r="D67" s="22" t="s">
        <v>58</v>
      </c>
      <c r="E67" s="23" t="s">
        <v>36</v>
      </c>
      <c r="F67" s="23" t="s">
        <v>41</v>
      </c>
      <c r="G67" s="10">
        <f t="shared" si="9"/>
        <v>11.904761904761905</v>
      </c>
      <c r="H67" s="115">
        <v>17</v>
      </c>
      <c r="I67" s="40">
        <f t="shared" si="1"/>
        <v>18.700000000000003</v>
      </c>
    </row>
    <row r="68" spans="2:9" x14ac:dyDescent="0.2">
      <c r="B68" s="251"/>
      <c r="C68" s="216" t="s">
        <v>134</v>
      </c>
      <c r="D68" s="22" t="s">
        <v>58</v>
      </c>
      <c r="E68" s="23" t="s">
        <v>38</v>
      </c>
      <c r="F68" s="23" t="s">
        <v>41</v>
      </c>
      <c r="G68" s="10">
        <f t="shared" si="9"/>
        <v>11.904761904761905</v>
      </c>
      <c r="H68" s="115">
        <v>17</v>
      </c>
      <c r="I68" s="40">
        <f t="shared" si="1"/>
        <v>18.700000000000003</v>
      </c>
    </row>
    <row r="69" spans="2:9" x14ac:dyDescent="0.2">
      <c r="B69" s="251"/>
      <c r="C69" s="7" t="s">
        <v>135</v>
      </c>
      <c r="D69" s="22" t="s">
        <v>58</v>
      </c>
      <c r="E69" s="23" t="s">
        <v>44</v>
      </c>
      <c r="F69" s="23" t="s">
        <v>41</v>
      </c>
      <c r="G69" s="10">
        <f t="shared" si="9"/>
        <v>14.705882352941178</v>
      </c>
      <c r="H69" s="115">
        <v>21</v>
      </c>
      <c r="I69" s="40">
        <f t="shared" si="1"/>
        <v>23.1</v>
      </c>
    </row>
    <row r="70" spans="2:9" x14ac:dyDescent="0.2">
      <c r="B70" s="251"/>
      <c r="C70" s="25" t="s">
        <v>235</v>
      </c>
      <c r="D70" s="27" t="s">
        <v>236</v>
      </c>
      <c r="E70" s="28" t="s">
        <v>35</v>
      </c>
      <c r="F70" s="28" t="s">
        <v>41</v>
      </c>
      <c r="G70" s="9">
        <f t="shared" si="9"/>
        <v>11.904761904761905</v>
      </c>
      <c r="H70" s="112">
        <v>17</v>
      </c>
      <c r="I70" s="39">
        <f t="shared" si="1"/>
        <v>18.700000000000003</v>
      </c>
    </row>
    <row r="71" spans="2:9" x14ac:dyDescent="0.2">
      <c r="B71" s="251"/>
      <c r="C71" s="25" t="s">
        <v>237</v>
      </c>
      <c r="D71" s="27" t="s">
        <v>236</v>
      </c>
      <c r="E71" s="28" t="s">
        <v>36</v>
      </c>
      <c r="F71" s="28" t="s">
        <v>41</v>
      </c>
      <c r="G71" s="9">
        <f t="shared" si="9"/>
        <v>11.904761904761905</v>
      </c>
      <c r="H71" s="112">
        <v>17</v>
      </c>
      <c r="I71" s="39">
        <f t="shared" si="1"/>
        <v>18.700000000000003</v>
      </c>
    </row>
    <row r="72" spans="2:9" x14ac:dyDescent="0.2">
      <c r="B72" s="251"/>
      <c r="C72" s="25" t="s">
        <v>238</v>
      </c>
      <c r="D72" s="27" t="s">
        <v>236</v>
      </c>
      <c r="E72" s="28" t="s">
        <v>38</v>
      </c>
      <c r="F72" s="28" t="s">
        <v>41</v>
      </c>
      <c r="G72" s="9">
        <f t="shared" si="9"/>
        <v>11.904761904761905</v>
      </c>
      <c r="H72" s="112">
        <v>17</v>
      </c>
      <c r="I72" s="39">
        <f t="shared" si="1"/>
        <v>18.700000000000003</v>
      </c>
    </row>
    <row r="73" spans="2:9" x14ac:dyDescent="0.2">
      <c r="B73" s="251"/>
      <c r="C73" s="7" t="s">
        <v>232</v>
      </c>
      <c r="D73" s="22" t="s">
        <v>231</v>
      </c>
      <c r="E73" s="23" t="s">
        <v>35</v>
      </c>
      <c r="F73" s="23" t="s">
        <v>41</v>
      </c>
      <c r="G73" s="10">
        <f t="shared" si="9"/>
        <v>11.904761904761905</v>
      </c>
      <c r="H73" s="115">
        <v>17</v>
      </c>
      <c r="I73" s="40">
        <f t="shared" si="1"/>
        <v>18.700000000000003</v>
      </c>
    </row>
    <row r="74" spans="2:9" x14ac:dyDescent="0.2">
      <c r="B74" s="251"/>
      <c r="C74" s="7" t="s">
        <v>233</v>
      </c>
      <c r="D74" s="22" t="s">
        <v>231</v>
      </c>
      <c r="E74" s="23" t="s">
        <v>36</v>
      </c>
      <c r="F74" s="23" t="s">
        <v>41</v>
      </c>
      <c r="G74" s="10">
        <f t="shared" si="9"/>
        <v>11.904761904761905</v>
      </c>
      <c r="H74" s="115">
        <v>17</v>
      </c>
      <c r="I74" s="40">
        <f t="shared" si="1"/>
        <v>18.700000000000003</v>
      </c>
    </row>
    <row r="75" spans="2:9" x14ac:dyDescent="0.2">
      <c r="B75" s="251"/>
      <c r="C75" s="7" t="s">
        <v>234</v>
      </c>
      <c r="D75" s="22" t="s">
        <v>231</v>
      </c>
      <c r="E75" s="23" t="s">
        <v>38</v>
      </c>
      <c r="F75" s="23" t="s">
        <v>41</v>
      </c>
      <c r="G75" s="10">
        <f t="shared" si="9"/>
        <v>11.904761904761905</v>
      </c>
      <c r="H75" s="115">
        <v>17</v>
      </c>
      <c r="I75" s="40">
        <f t="shared" si="1"/>
        <v>18.700000000000003</v>
      </c>
    </row>
    <row r="76" spans="2:9" ht="16" customHeight="1" x14ac:dyDescent="0.2">
      <c r="B76" s="251"/>
      <c r="C76" s="18" t="s">
        <v>152</v>
      </c>
      <c r="D76" s="15" t="s">
        <v>59</v>
      </c>
      <c r="E76" s="4" t="s">
        <v>35</v>
      </c>
      <c r="F76" s="4" t="s">
        <v>41</v>
      </c>
      <c r="G76" s="9">
        <f t="shared" si="9"/>
        <v>11.904761904761905</v>
      </c>
      <c r="H76" s="112">
        <v>17</v>
      </c>
      <c r="I76" s="39">
        <f t="shared" ref="I76:I137" si="11">SUM(H76*1.1)</f>
        <v>18.700000000000003</v>
      </c>
    </row>
    <row r="77" spans="2:9" x14ac:dyDescent="0.2">
      <c r="B77" s="251"/>
      <c r="C77" s="18" t="s">
        <v>154</v>
      </c>
      <c r="D77" s="15" t="s">
        <v>59</v>
      </c>
      <c r="E77" s="4" t="s">
        <v>36</v>
      </c>
      <c r="F77" s="4" t="s">
        <v>41</v>
      </c>
      <c r="G77" s="9">
        <f t="shared" si="9"/>
        <v>11.904761904761905</v>
      </c>
      <c r="H77" s="112">
        <v>17</v>
      </c>
      <c r="I77" s="39">
        <f t="shared" si="11"/>
        <v>18.700000000000003</v>
      </c>
    </row>
    <row r="78" spans="2:9" x14ac:dyDescent="0.2">
      <c r="B78" s="251"/>
      <c r="C78" s="18" t="s">
        <v>153</v>
      </c>
      <c r="D78" s="15" t="s">
        <v>59</v>
      </c>
      <c r="E78" s="4" t="s">
        <v>38</v>
      </c>
      <c r="F78" s="4" t="s">
        <v>41</v>
      </c>
      <c r="G78" s="9">
        <f t="shared" si="9"/>
        <v>11.904761904761905</v>
      </c>
      <c r="H78" s="112">
        <v>17</v>
      </c>
      <c r="I78" s="39">
        <f t="shared" si="11"/>
        <v>18.700000000000003</v>
      </c>
    </row>
    <row r="79" spans="2:9" x14ac:dyDescent="0.2">
      <c r="B79" s="251"/>
      <c r="C79" s="18" t="s">
        <v>301</v>
      </c>
      <c r="D79" s="15" t="s">
        <v>59</v>
      </c>
      <c r="E79" s="4" t="s">
        <v>289</v>
      </c>
      <c r="F79" s="4" t="s">
        <v>41</v>
      </c>
      <c r="G79" s="9">
        <f t="shared" ref="G79" si="12">SUM(H79/1.428)</f>
        <v>14.705882352941178</v>
      </c>
      <c r="H79" s="112">
        <v>21</v>
      </c>
      <c r="I79" s="39">
        <f t="shared" si="11"/>
        <v>23.1</v>
      </c>
    </row>
    <row r="80" spans="2:9" x14ac:dyDescent="0.2">
      <c r="B80" s="251"/>
      <c r="C80" s="18" t="s">
        <v>300</v>
      </c>
      <c r="D80" s="15" t="s">
        <v>59</v>
      </c>
      <c r="E80" s="4" t="s">
        <v>284</v>
      </c>
      <c r="F80" s="4" t="s">
        <v>41</v>
      </c>
      <c r="G80" s="9">
        <f t="shared" ref="G80:G81" si="13">SUM(H80/1.428)</f>
        <v>11.904761904761905</v>
      </c>
      <c r="H80" s="112">
        <v>17</v>
      </c>
      <c r="I80" s="39">
        <f t="shared" si="11"/>
        <v>18.700000000000003</v>
      </c>
    </row>
    <row r="81" spans="2:9" x14ac:dyDescent="0.2">
      <c r="B81" s="251"/>
      <c r="C81" s="18" t="s">
        <v>155</v>
      </c>
      <c r="D81" s="15" t="s">
        <v>59</v>
      </c>
      <c r="E81" s="4" t="s">
        <v>44</v>
      </c>
      <c r="F81" s="4" t="s">
        <v>41</v>
      </c>
      <c r="G81" s="9">
        <f t="shared" si="13"/>
        <v>14.705882352941178</v>
      </c>
      <c r="H81" s="112">
        <v>21</v>
      </c>
      <c r="I81" s="39">
        <f t="shared" si="11"/>
        <v>23.1</v>
      </c>
    </row>
    <row r="82" spans="2:9" x14ac:dyDescent="0.2">
      <c r="B82" s="251"/>
      <c r="C82" s="6" t="s">
        <v>324</v>
      </c>
      <c r="D82" s="16" t="s">
        <v>60</v>
      </c>
      <c r="E82" s="5" t="s">
        <v>35</v>
      </c>
      <c r="F82" s="5" t="s">
        <v>41</v>
      </c>
      <c r="G82" s="10">
        <f t="shared" si="9"/>
        <v>15.406162464985995</v>
      </c>
      <c r="H82" s="115">
        <v>22</v>
      </c>
      <c r="I82" s="40">
        <f t="shared" si="11"/>
        <v>24.200000000000003</v>
      </c>
    </row>
    <row r="83" spans="2:9" x14ac:dyDescent="0.2">
      <c r="B83" s="251"/>
      <c r="C83" s="6" t="s">
        <v>325</v>
      </c>
      <c r="D83" s="16" t="s">
        <v>60</v>
      </c>
      <c r="E83" s="5" t="s">
        <v>36</v>
      </c>
      <c r="F83" s="5" t="s">
        <v>41</v>
      </c>
      <c r="G83" s="10">
        <f t="shared" si="9"/>
        <v>15.406162464985995</v>
      </c>
      <c r="H83" s="115">
        <v>22</v>
      </c>
      <c r="I83" s="40">
        <f t="shared" si="11"/>
        <v>24.200000000000003</v>
      </c>
    </row>
    <row r="84" spans="2:9" x14ac:dyDescent="0.2">
      <c r="B84" s="251"/>
      <c r="C84" s="6" t="s">
        <v>326</v>
      </c>
      <c r="D84" s="16" t="s">
        <v>60</v>
      </c>
      <c r="E84" s="5" t="s">
        <v>38</v>
      </c>
      <c r="F84" s="5" t="s">
        <v>41</v>
      </c>
      <c r="G84" s="10">
        <f t="shared" si="9"/>
        <v>15.406162464985995</v>
      </c>
      <c r="H84" s="115">
        <v>22</v>
      </c>
      <c r="I84" s="40">
        <f t="shared" si="11"/>
        <v>24.200000000000003</v>
      </c>
    </row>
    <row r="85" spans="2:9" x14ac:dyDescent="0.2">
      <c r="B85" s="251"/>
      <c r="C85" s="6" t="s">
        <v>327</v>
      </c>
      <c r="D85" s="16" t="s">
        <v>60</v>
      </c>
      <c r="E85" s="5" t="s">
        <v>289</v>
      </c>
      <c r="F85" s="5" t="s">
        <v>41</v>
      </c>
      <c r="G85" s="10">
        <f t="shared" si="9"/>
        <v>18.907563025210084</v>
      </c>
      <c r="H85" s="115">
        <v>27</v>
      </c>
      <c r="I85" s="40">
        <f t="shared" si="11"/>
        <v>29.700000000000003</v>
      </c>
    </row>
    <row r="86" spans="2:9" x14ac:dyDescent="0.2">
      <c r="B86" s="251"/>
      <c r="C86" s="6" t="s">
        <v>328</v>
      </c>
      <c r="D86" s="16" t="s">
        <v>60</v>
      </c>
      <c r="E86" s="5" t="s">
        <v>284</v>
      </c>
      <c r="F86" s="5" t="s">
        <v>41</v>
      </c>
      <c r="G86" s="10">
        <f t="shared" si="9"/>
        <v>18.907563025210084</v>
      </c>
      <c r="H86" s="115">
        <v>27</v>
      </c>
      <c r="I86" s="40">
        <f t="shared" si="11"/>
        <v>29.700000000000003</v>
      </c>
    </row>
    <row r="87" spans="2:9" x14ac:dyDescent="0.2">
      <c r="B87" s="251"/>
      <c r="C87" s="6" t="s">
        <v>329</v>
      </c>
      <c r="D87" s="16" t="s">
        <v>60</v>
      </c>
      <c r="E87" s="5" t="s">
        <v>44</v>
      </c>
      <c r="F87" s="5" t="s">
        <v>41</v>
      </c>
      <c r="G87" s="10">
        <f>SUM(H87/1.428)</f>
        <v>18.907563025210084</v>
      </c>
      <c r="H87" s="115">
        <v>27</v>
      </c>
      <c r="I87" s="40">
        <f t="shared" si="11"/>
        <v>29.700000000000003</v>
      </c>
    </row>
    <row r="88" spans="2:9" x14ac:dyDescent="0.2">
      <c r="B88" s="251"/>
      <c r="C88" s="18" t="s">
        <v>156</v>
      </c>
      <c r="D88" s="15" t="s">
        <v>61</v>
      </c>
      <c r="E88" s="4" t="s">
        <v>35</v>
      </c>
      <c r="F88" s="4" t="s">
        <v>41</v>
      </c>
      <c r="G88" s="9">
        <f t="shared" si="9"/>
        <v>27.310924369747902</v>
      </c>
      <c r="H88" s="112">
        <v>39</v>
      </c>
      <c r="I88" s="39">
        <f t="shared" si="11"/>
        <v>42.900000000000006</v>
      </c>
    </row>
    <row r="89" spans="2:9" x14ac:dyDescent="0.2">
      <c r="B89" s="251"/>
      <c r="C89" s="18" t="s">
        <v>157</v>
      </c>
      <c r="D89" s="15" t="s">
        <v>61</v>
      </c>
      <c r="E89" s="4" t="s">
        <v>36</v>
      </c>
      <c r="F89" s="4" t="s">
        <v>41</v>
      </c>
      <c r="G89" s="9">
        <f t="shared" si="9"/>
        <v>27.310924369747902</v>
      </c>
      <c r="H89" s="112">
        <v>39</v>
      </c>
      <c r="I89" s="39">
        <f t="shared" si="11"/>
        <v>42.900000000000006</v>
      </c>
    </row>
    <row r="90" spans="2:9" x14ac:dyDescent="0.2">
      <c r="B90" s="251"/>
      <c r="C90" s="18" t="s">
        <v>158</v>
      </c>
      <c r="D90" s="15" t="s">
        <v>61</v>
      </c>
      <c r="E90" s="4" t="s">
        <v>38</v>
      </c>
      <c r="F90" s="4" t="s">
        <v>41</v>
      </c>
      <c r="G90" s="9">
        <f t="shared" si="9"/>
        <v>27.310924369747902</v>
      </c>
      <c r="H90" s="112">
        <v>39</v>
      </c>
      <c r="I90" s="39">
        <f t="shared" si="11"/>
        <v>42.900000000000006</v>
      </c>
    </row>
    <row r="91" spans="2:9" x14ac:dyDescent="0.2">
      <c r="B91" s="251"/>
      <c r="C91" s="18" t="s">
        <v>304</v>
      </c>
      <c r="D91" s="15" t="s">
        <v>61</v>
      </c>
      <c r="E91" s="4" t="s">
        <v>289</v>
      </c>
      <c r="F91" s="4" t="s">
        <v>41</v>
      </c>
      <c r="G91" s="9">
        <f t="shared" si="9"/>
        <v>27.310924369747902</v>
      </c>
      <c r="H91" s="112">
        <v>39</v>
      </c>
      <c r="I91" s="39">
        <f t="shared" si="11"/>
        <v>42.900000000000006</v>
      </c>
    </row>
    <row r="92" spans="2:9" x14ac:dyDescent="0.2">
      <c r="B92" s="251"/>
      <c r="C92" s="18" t="s">
        <v>302</v>
      </c>
      <c r="D92" s="15" t="s">
        <v>61</v>
      </c>
      <c r="E92" s="4" t="s">
        <v>284</v>
      </c>
      <c r="F92" s="4" t="s">
        <v>41</v>
      </c>
      <c r="G92" s="9">
        <f t="shared" ref="G92" si="14">SUM(H92/1.428)</f>
        <v>27.310924369747902</v>
      </c>
      <c r="H92" s="112">
        <v>39</v>
      </c>
      <c r="I92" s="39">
        <f t="shared" si="11"/>
        <v>42.900000000000006</v>
      </c>
    </row>
    <row r="93" spans="2:9" ht="17" thickBot="1" x14ac:dyDescent="0.25">
      <c r="B93" s="252"/>
      <c r="C93" s="41" t="s">
        <v>303</v>
      </c>
      <c r="D93" s="42" t="s">
        <v>61</v>
      </c>
      <c r="E93" s="43" t="s">
        <v>44</v>
      </c>
      <c r="F93" s="43" t="s">
        <v>41</v>
      </c>
      <c r="G93" s="44">
        <f t="shared" si="9"/>
        <v>27.310924369747902</v>
      </c>
      <c r="H93" s="113">
        <v>39</v>
      </c>
      <c r="I93" s="45">
        <f t="shared" si="11"/>
        <v>42.900000000000006</v>
      </c>
    </row>
    <row r="94" spans="2:9" x14ac:dyDescent="0.2">
      <c r="B94" s="280" t="s">
        <v>368</v>
      </c>
      <c r="C94" s="60" t="s">
        <v>159</v>
      </c>
      <c r="D94" s="63" t="s">
        <v>62</v>
      </c>
      <c r="E94" s="61" t="s">
        <v>35</v>
      </c>
      <c r="F94" s="61" t="s">
        <v>41</v>
      </c>
      <c r="G94" s="59">
        <f t="shared" si="9"/>
        <v>7.0028011204481793</v>
      </c>
      <c r="H94" s="117">
        <v>10</v>
      </c>
      <c r="I94" s="62">
        <f t="shared" si="11"/>
        <v>11</v>
      </c>
    </row>
    <row r="95" spans="2:9" x14ac:dyDescent="0.2">
      <c r="B95" s="281"/>
      <c r="C95" s="6" t="s">
        <v>161</v>
      </c>
      <c r="D95" s="16" t="s">
        <v>62</v>
      </c>
      <c r="E95" s="5" t="s">
        <v>36</v>
      </c>
      <c r="F95" s="5" t="s">
        <v>41</v>
      </c>
      <c r="G95" s="10">
        <f t="shared" si="9"/>
        <v>7.0028011204481793</v>
      </c>
      <c r="H95" s="115">
        <v>10</v>
      </c>
      <c r="I95" s="40">
        <f t="shared" si="11"/>
        <v>11</v>
      </c>
    </row>
    <row r="96" spans="2:9" x14ac:dyDescent="0.2">
      <c r="B96" s="281"/>
      <c r="C96" s="6" t="s">
        <v>160</v>
      </c>
      <c r="D96" s="16" t="s">
        <v>62</v>
      </c>
      <c r="E96" s="5" t="s">
        <v>38</v>
      </c>
      <c r="F96" s="5" t="s">
        <v>41</v>
      </c>
      <c r="G96" s="10">
        <f t="shared" si="9"/>
        <v>7.0028011204481793</v>
      </c>
      <c r="H96" s="115">
        <v>10</v>
      </c>
      <c r="I96" s="40">
        <f t="shared" si="11"/>
        <v>11</v>
      </c>
    </row>
    <row r="97" spans="2:9" x14ac:dyDescent="0.2">
      <c r="B97" s="281"/>
      <c r="C97" s="6" t="s">
        <v>298</v>
      </c>
      <c r="D97" s="16" t="s">
        <v>62</v>
      </c>
      <c r="E97" s="5" t="s">
        <v>289</v>
      </c>
      <c r="F97" s="5" t="s">
        <v>41</v>
      </c>
      <c r="G97" s="10">
        <f t="shared" ref="G97" si="15">SUM(H97/1.428)</f>
        <v>8.4033613445378155</v>
      </c>
      <c r="H97" s="115">
        <v>12</v>
      </c>
      <c r="I97" s="40">
        <f t="shared" si="11"/>
        <v>13.200000000000001</v>
      </c>
    </row>
    <row r="98" spans="2:9" x14ac:dyDescent="0.2">
      <c r="B98" s="281"/>
      <c r="C98" s="6" t="s">
        <v>299</v>
      </c>
      <c r="D98" s="16" t="s">
        <v>62</v>
      </c>
      <c r="E98" s="5" t="s">
        <v>284</v>
      </c>
      <c r="F98" s="5" t="s">
        <v>41</v>
      </c>
      <c r="G98" s="10">
        <f t="shared" ref="G98" si="16">SUM(H98/1.428)</f>
        <v>8.4033613445378155</v>
      </c>
      <c r="H98" s="115">
        <v>12</v>
      </c>
      <c r="I98" s="40">
        <f t="shared" si="11"/>
        <v>13.200000000000001</v>
      </c>
    </row>
    <row r="99" spans="2:9" x14ac:dyDescent="0.2">
      <c r="B99" s="281"/>
      <c r="C99" s="6" t="s">
        <v>162</v>
      </c>
      <c r="D99" s="16" t="s">
        <v>62</v>
      </c>
      <c r="E99" s="5" t="s">
        <v>44</v>
      </c>
      <c r="F99" s="5" t="s">
        <v>41</v>
      </c>
      <c r="G99" s="10">
        <f>SUM(H99/1.428)</f>
        <v>8.4033613445378155</v>
      </c>
      <c r="H99" s="115">
        <v>12</v>
      </c>
      <c r="I99" s="40">
        <f t="shared" si="11"/>
        <v>13.200000000000001</v>
      </c>
    </row>
    <row r="100" spans="2:9" x14ac:dyDescent="0.2">
      <c r="B100" s="281"/>
      <c r="C100" s="18" t="s">
        <v>128</v>
      </c>
      <c r="D100" s="15" t="s">
        <v>63</v>
      </c>
      <c r="E100" s="4" t="s">
        <v>35</v>
      </c>
      <c r="F100" s="4" t="s">
        <v>41</v>
      </c>
      <c r="G100" s="9">
        <f t="shared" si="9"/>
        <v>13.305322128851541</v>
      </c>
      <c r="H100" s="112">
        <v>19</v>
      </c>
      <c r="I100" s="39">
        <f t="shared" si="11"/>
        <v>20.900000000000002</v>
      </c>
    </row>
    <row r="101" spans="2:9" x14ac:dyDescent="0.2">
      <c r="B101" s="281"/>
      <c r="C101" s="18" t="s">
        <v>129</v>
      </c>
      <c r="D101" s="15" t="s">
        <v>63</v>
      </c>
      <c r="E101" s="4" t="s">
        <v>36</v>
      </c>
      <c r="F101" s="4" t="s">
        <v>41</v>
      </c>
      <c r="G101" s="9">
        <f t="shared" si="9"/>
        <v>13.305322128851541</v>
      </c>
      <c r="H101" s="112">
        <v>19</v>
      </c>
      <c r="I101" s="39">
        <f t="shared" si="11"/>
        <v>20.900000000000002</v>
      </c>
    </row>
    <row r="102" spans="2:9" x14ac:dyDescent="0.2">
      <c r="B102" s="281"/>
      <c r="C102" s="18" t="s">
        <v>130</v>
      </c>
      <c r="D102" s="15" t="s">
        <v>63</v>
      </c>
      <c r="E102" s="4" t="s">
        <v>38</v>
      </c>
      <c r="F102" s="4" t="s">
        <v>41</v>
      </c>
      <c r="G102" s="9">
        <f t="shared" si="9"/>
        <v>13.305322128851541</v>
      </c>
      <c r="H102" s="112">
        <v>19</v>
      </c>
      <c r="I102" s="39">
        <f t="shared" si="11"/>
        <v>20.900000000000002</v>
      </c>
    </row>
    <row r="103" spans="2:9" x14ac:dyDescent="0.2">
      <c r="B103" s="281"/>
      <c r="C103" s="18" t="s">
        <v>131</v>
      </c>
      <c r="D103" s="15" t="s">
        <v>63</v>
      </c>
      <c r="E103" s="4" t="s">
        <v>44</v>
      </c>
      <c r="F103" s="4" t="s">
        <v>41</v>
      </c>
      <c r="G103" s="9">
        <f t="shared" si="9"/>
        <v>16.806722689075631</v>
      </c>
      <c r="H103" s="112">
        <v>24</v>
      </c>
      <c r="I103" s="39">
        <f t="shared" si="11"/>
        <v>26.400000000000002</v>
      </c>
    </row>
    <row r="104" spans="2:9" x14ac:dyDescent="0.2">
      <c r="B104" s="281"/>
      <c r="C104" s="18" t="s">
        <v>295</v>
      </c>
      <c r="D104" s="15" t="s">
        <v>63</v>
      </c>
      <c r="E104" s="4" t="s">
        <v>284</v>
      </c>
      <c r="F104" s="4" t="s">
        <v>41</v>
      </c>
      <c r="G104" s="9">
        <f t="shared" si="9"/>
        <v>16.806722689075631</v>
      </c>
      <c r="H104" s="112">
        <v>24</v>
      </c>
      <c r="I104" s="39">
        <f t="shared" si="11"/>
        <v>26.400000000000002</v>
      </c>
    </row>
    <row r="105" spans="2:9" x14ac:dyDescent="0.2">
      <c r="B105" s="281"/>
      <c r="C105" s="18" t="s">
        <v>296</v>
      </c>
      <c r="D105" s="15" t="s">
        <v>63</v>
      </c>
      <c r="E105" s="4" t="s">
        <v>289</v>
      </c>
      <c r="F105" s="4" t="s">
        <v>41</v>
      </c>
      <c r="G105" s="9">
        <f t="shared" ref="G105" si="17">SUM(H105/1.428)</f>
        <v>16.806722689075631</v>
      </c>
      <c r="H105" s="112">
        <v>24</v>
      </c>
      <c r="I105" s="39">
        <f t="shared" si="11"/>
        <v>26.400000000000002</v>
      </c>
    </row>
    <row r="106" spans="2:9" x14ac:dyDescent="0.2">
      <c r="B106" s="281"/>
      <c r="C106" s="6" t="s">
        <v>330</v>
      </c>
      <c r="D106" s="16" t="s">
        <v>64</v>
      </c>
      <c r="E106" s="5" t="s">
        <v>35</v>
      </c>
      <c r="F106" s="5" t="s">
        <v>41</v>
      </c>
      <c r="G106" s="10">
        <f>SUM(H106/1.428)</f>
        <v>16.106442577030812</v>
      </c>
      <c r="H106" s="115">
        <v>23</v>
      </c>
      <c r="I106" s="40">
        <f t="shared" si="11"/>
        <v>25.3</v>
      </c>
    </row>
    <row r="107" spans="2:9" x14ac:dyDescent="0.2">
      <c r="B107" s="281"/>
      <c r="C107" s="6" t="s">
        <v>331</v>
      </c>
      <c r="D107" s="16" t="s">
        <v>64</v>
      </c>
      <c r="E107" s="5" t="s">
        <v>36</v>
      </c>
      <c r="F107" s="5" t="s">
        <v>41</v>
      </c>
      <c r="G107" s="10">
        <f t="shared" ref="G107:G108" si="18">SUM(H107/1.428)</f>
        <v>16.106442577030812</v>
      </c>
      <c r="H107" s="115">
        <v>23</v>
      </c>
      <c r="I107" s="40">
        <f t="shared" si="11"/>
        <v>25.3</v>
      </c>
    </row>
    <row r="108" spans="2:9" ht="17" thickBot="1" x14ac:dyDescent="0.25">
      <c r="B108" s="282"/>
      <c r="C108" s="48" t="s">
        <v>332</v>
      </c>
      <c r="D108" s="56" t="s">
        <v>64</v>
      </c>
      <c r="E108" s="50" t="s">
        <v>38</v>
      </c>
      <c r="F108" s="50" t="s">
        <v>41</v>
      </c>
      <c r="G108" s="51">
        <f t="shared" si="18"/>
        <v>16.106442577030812</v>
      </c>
      <c r="H108" s="116">
        <v>23</v>
      </c>
      <c r="I108" s="52">
        <f t="shared" si="11"/>
        <v>25.3</v>
      </c>
    </row>
    <row r="109" spans="2:9" x14ac:dyDescent="0.2">
      <c r="B109" s="280" t="s">
        <v>369</v>
      </c>
      <c r="C109" s="34" t="s">
        <v>99</v>
      </c>
      <c r="D109" s="35" t="s">
        <v>65</v>
      </c>
      <c r="E109" s="36" t="s">
        <v>68</v>
      </c>
      <c r="F109" s="36" t="s">
        <v>41</v>
      </c>
      <c r="G109" s="37">
        <f t="shared" si="9"/>
        <v>22.408963585434176</v>
      </c>
      <c r="H109" s="111">
        <v>32</v>
      </c>
      <c r="I109" s="38">
        <f t="shared" si="11"/>
        <v>35.200000000000003</v>
      </c>
    </row>
    <row r="110" spans="2:9" x14ac:dyDescent="0.2">
      <c r="B110" s="281"/>
      <c r="C110" s="18" t="s">
        <v>100</v>
      </c>
      <c r="D110" s="15" t="s">
        <v>65</v>
      </c>
      <c r="E110" s="4" t="s">
        <v>36</v>
      </c>
      <c r="F110" s="4" t="s">
        <v>41</v>
      </c>
      <c r="G110" s="19">
        <f t="shared" si="9"/>
        <v>22.408963585434176</v>
      </c>
      <c r="H110" s="112">
        <v>32</v>
      </c>
      <c r="I110" s="39">
        <f t="shared" si="11"/>
        <v>35.200000000000003</v>
      </c>
    </row>
    <row r="111" spans="2:9" x14ac:dyDescent="0.2">
      <c r="B111" s="281"/>
      <c r="C111" s="18" t="s">
        <v>103</v>
      </c>
      <c r="D111" s="15" t="s">
        <v>65</v>
      </c>
      <c r="E111" s="4" t="s">
        <v>38</v>
      </c>
      <c r="F111" s="4" t="s">
        <v>41</v>
      </c>
      <c r="G111" s="19">
        <f t="shared" si="9"/>
        <v>22.408963585434176</v>
      </c>
      <c r="H111" s="112">
        <v>32</v>
      </c>
      <c r="I111" s="39">
        <f t="shared" si="11"/>
        <v>35.200000000000003</v>
      </c>
    </row>
    <row r="112" spans="2:9" x14ac:dyDescent="0.2">
      <c r="B112" s="281"/>
      <c r="C112" s="18" t="s">
        <v>101</v>
      </c>
      <c r="D112" s="15" t="s">
        <v>65</v>
      </c>
      <c r="E112" s="4" t="s">
        <v>98</v>
      </c>
      <c r="F112" s="4" t="s">
        <v>41</v>
      </c>
      <c r="G112" s="19">
        <f t="shared" si="9"/>
        <v>22.408963585434176</v>
      </c>
      <c r="H112" s="112">
        <v>32</v>
      </c>
      <c r="I112" s="39">
        <f t="shared" si="11"/>
        <v>35.200000000000003</v>
      </c>
    </row>
    <row r="113" spans="2:9" x14ac:dyDescent="0.2">
      <c r="B113" s="281"/>
      <c r="C113" s="18" t="s">
        <v>102</v>
      </c>
      <c r="D113" s="15" t="s">
        <v>65</v>
      </c>
      <c r="E113" s="4" t="s">
        <v>44</v>
      </c>
      <c r="F113" s="4" t="s">
        <v>41</v>
      </c>
      <c r="G113" s="20">
        <f t="shared" si="9"/>
        <v>37.815126050420169</v>
      </c>
      <c r="H113" s="119">
        <v>54</v>
      </c>
      <c r="I113" s="39">
        <f t="shared" si="11"/>
        <v>59.400000000000006</v>
      </c>
    </row>
    <row r="114" spans="2:9" x14ac:dyDescent="0.2">
      <c r="B114" s="281"/>
      <c r="C114" s="6" t="s">
        <v>420</v>
      </c>
      <c r="D114" s="16" t="s">
        <v>66</v>
      </c>
      <c r="E114" s="5" t="s">
        <v>48</v>
      </c>
      <c r="F114" s="5" t="s">
        <v>41</v>
      </c>
      <c r="G114" s="24">
        <f t="shared" si="9"/>
        <v>19.607843137254903</v>
      </c>
      <c r="H114" s="115">
        <v>28</v>
      </c>
      <c r="I114" s="40">
        <f t="shared" si="11"/>
        <v>30.800000000000004</v>
      </c>
    </row>
    <row r="115" spans="2:9" x14ac:dyDescent="0.2">
      <c r="B115" s="281"/>
      <c r="C115" s="6" t="s">
        <v>421</v>
      </c>
      <c r="D115" s="16" t="s">
        <v>66</v>
      </c>
      <c r="E115" s="5" t="s">
        <v>44</v>
      </c>
      <c r="F115" s="5" t="s">
        <v>41</v>
      </c>
      <c r="G115" s="217">
        <f t="shared" si="9"/>
        <v>24.509803921568629</v>
      </c>
      <c r="H115" s="218">
        <v>35</v>
      </c>
      <c r="I115" s="40">
        <f t="shared" si="11"/>
        <v>38.5</v>
      </c>
    </row>
    <row r="116" spans="2:9" x14ac:dyDescent="0.2">
      <c r="B116" s="281"/>
      <c r="C116" s="6" t="s">
        <v>422</v>
      </c>
      <c r="D116" s="16" t="s">
        <v>419</v>
      </c>
      <c r="E116" s="5" t="s">
        <v>48</v>
      </c>
      <c r="F116" s="5" t="s">
        <v>41</v>
      </c>
      <c r="G116" s="24">
        <f t="shared" si="9"/>
        <v>29.411764705882355</v>
      </c>
      <c r="H116" s="115">
        <v>42</v>
      </c>
      <c r="I116" s="40">
        <f t="shared" si="11"/>
        <v>46.2</v>
      </c>
    </row>
    <row r="117" spans="2:9" x14ac:dyDescent="0.2">
      <c r="B117" s="281"/>
      <c r="C117" s="6" t="s">
        <v>420</v>
      </c>
      <c r="D117" s="16" t="s">
        <v>419</v>
      </c>
      <c r="E117" s="5" t="s">
        <v>44</v>
      </c>
      <c r="F117" s="5" t="s">
        <v>41</v>
      </c>
      <c r="G117" s="10">
        <f t="shared" si="9"/>
        <v>34.313725490196077</v>
      </c>
      <c r="H117" s="115">
        <v>49</v>
      </c>
      <c r="I117" s="40">
        <f t="shared" si="11"/>
        <v>53.900000000000006</v>
      </c>
    </row>
    <row r="118" spans="2:9" ht="17" thickBot="1" x14ac:dyDescent="0.25">
      <c r="B118" s="282"/>
      <c r="C118" s="41" t="s">
        <v>115</v>
      </c>
      <c r="D118" s="42" t="s">
        <v>67</v>
      </c>
      <c r="E118" s="43" t="s">
        <v>68</v>
      </c>
      <c r="F118" s="43" t="s">
        <v>41</v>
      </c>
      <c r="G118" s="44">
        <f t="shared" si="9"/>
        <v>10.497198879551821</v>
      </c>
      <c r="H118" s="113">
        <v>14.99</v>
      </c>
      <c r="I118" s="45">
        <f t="shared" si="11"/>
        <v>16.489000000000001</v>
      </c>
    </row>
    <row r="119" spans="2:9" x14ac:dyDescent="0.2">
      <c r="B119" s="280" t="s">
        <v>370</v>
      </c>
      <c r="C119" s="60" t="s">
        <v>163</v>
      </c>
      <c r="D119" s="63" t="s">
        <v>70</v>
      </c>
      <c r="E119" s="61" t="s">
        <v>35</v>
      </c>
      <c r="F119" s="61" t="s">
        <v>41</v>
      </c>
      <c r="G119" s="59">
        <f t="shared" si="9"/>
        <v>9.1036414565826327</v>
      </c>
      <c r="H119" s="117">
        <v>13</v>
      </c>
      <c r="I119" s="62">
        <f t="shared" si="11"/>
        <v>14.3</v>
      </c>
    </row>
    <row r="120" spans="2:9" ht="17" thickBot="1" x14ac:dyDescent="0.25">
      <c r="B120" s="282"/>
      <c r="C120" s="48" t="s">
        <v>423</v>
      </c>
      <c r="D120" s="56" t="s">
        <v>70</v>
      </c>
      <c r="E120" s="50" t="s">
        <v>44</v>
      </c>
      <c r="F120" s="50" t="s">
        <v>41</v>
      </c>
      <c r="G120" s="51">
        <f t="shared" si="9"/>
        <v>11.204481792717088</v>
      </c>
      <c r="H120" s="116">
        <v>16</v>
      </c>
      <c r="I120" s="52">
        <f t="shared" si="11"/>
        <v>17.600000000000001</v>
      </c>
    </row>
    <row r="121" spans="2:9" ht="24" customHeight="1" thickBot="1" x14ac:dyDescent="0.25">
      <c r="B121" s="223" t="s">
        <v>371</v>
      </c>
      <c r="C121" s="68" t="s">
        <v>189</v>
      </c>
      <c r="D121" s="69" t="s">
        <v>69</v>
      </c>
      <c r="E121" s="70" t="s">
        <v>35</v>
      </c>
      <c r="F121" s="70" t="s">
        <v>41</v>
      </c>
      <c r="G121" s="71">
        <f>SUM(H121/1.428)</f>
        <v>53.221288515406165</v>
      </c>
      <c r="H121" s="120">
        <v>76</v>
      </c>
      <c r="I121" s="121">
        <f t="shared" si="11"/>
        <v>83.600000000000009</v>
      </c>
    </row>
    <row r="122" spans="2:9" x14ac:dyDescent="0.2">
      <c r="B122" s="280" t="s">
        <v>372</v>
      </c>
      <c r="C122" s="61" t="s">
        <v>191</v>
      </c>
      <c r="D122" s="63" t="s">
        <v>94</v>
      </c>
      <c r="E122" s="61" t="s">
        <v>192</v>
      </c>
      <c r="F122" s="61" t="s">
        <v>183</v>
      </c>
      <c r="G122" s="59">
        <f>SUM(H122/1.428)</f>
        <v>139.35574229691878</v>
      </c>
      <c r="H122" s="117">
        <v>199</v>
      </c>
      <c r="I122" s="62">
        <f t="shared" si="11"/>
        <v>218.9</v>
      </c>
    </row>
    <row r="123" spans="2:9" x14ac:dyDescent="0.2">
      <c r="B123" s="281"/>
      <c r="C123" s="5" t="s">
        <v>194</v>
      </c>
      <c r="D123" s="16" t="s">
        <v>94</v>
      </c>
      <c r="E123" s="5" t="s">
        <v>193</v>
      </c>
      <c r="F123" s="5" t="s">
        <v>181</v>
      </c>
      <c r="G123" s="10">
        <f>SUM(H123/1.428)</f>
        <v>139.35574229691878</v>
      </c>
      <c r="H123" s="115">
        <v>199</v>
      </c>
      <c r="I123" s="40">
        <f t="shared" si="11"/>
        <v>218.9</v>
      </c>
    </row>
    <row r="124" spans="2:9" x14ac:dyDescent="0.2">
      <c r="B124" s="281"/>
      <c r="C124" s="5" t="s">
        <v>184</v>
      </c>
      <c r="D124" s="16" t="s">
        <v>91</v>
      </c>
      <c r="E124" s="5" t="s">
        <v>35</v>
      </c>
      <c r="F124" s="5" t="s">
        <v>183</v>
      </c>
      <c r="G124" s="10">
        <f>SUM(H124/1.428)</f>
        <v>166.66666666666669</v>
      </c>
      <c r="H124" s="115">
        <v>238</v>
      </c>
      <c r="I124" s="40">
        <f t="shared" si="11"/>
        <v>261.8</v>
      </c>
    </row>
    <row r="125" spans="2:9" x14ac:dyDescent="0.2">
      <c r="B125" s="281"/>
      <c r="C125" s="5" t="s">
        <v>195</v>
      </c>
      <c r="D125" s="16" t="s">
        <v>91</v>
      </c>
      <c r="E125" s="5" t="s">
        <v>193</v>
      </c>
      <c r="F125" s="5" t="s">
        <v>183</v>
      </c>
      <c r="G125" s="10">
        <f t="shared" ref="G125:G126" si="19">SUM(H125/1.428)</f>
        <v>166.66666666666669</v>
      </c>
      <c r="H125" s="115">
        <v>238</v>
      </c>
      <c r="I125" s="40">
        <f t="shared" si="11"/>
        <v>261.8</v>
      </c>
    </row>
    <row r="126" spans="2:9" x14ac:dyDescent="0.2">
      <c r="B126" s="281"/>
      <c r="C126" s="5" t="s">
        <v>196</v>
      </c>
      <c r="D126" s="16" t="s">
        <v>91</v>
      </c>
      <c r="E126" s="5" t="s">
        <v>197</v>
      </c>
      <c r="F126" s="5" t="s">
        <v>183</v>
      </c>
      <c r="G126" s="10">
        <f t="shared" si="19"/>
        <v>166.66666666666669</v>
      </c>
      <c r="H126" s="115">
        <v>238</v>
      </c>
      <c r="I126" s="40">
        <f t="shared" si="11"/>
        <v>261.8</v>
      </c>
    </row>
    <row r="127" spans="2:9" x14ac:dyDescent="0.2">
      <c r="B127" s="281"/>
      <c r="C127" s="5" t="s">
        <v>182</v>
      </c>
      <c r="D127" s="16" t="s">
        <v>91</v>
      </c>
      <c r="E127" s="5" t="s">
        <v>35</v>
      </c>
      <c r="F127" s="5" t="s">
        <v>181</v>
      </c>
      <c r="G127" s="10">
        <f t="shared" ref="G127:G141" si="20">SUM(H127/1.428)</f>
        <v>166.66666666666669</v>
      </c>
      <c r="H127" s="115">
        <v>238</v>
      </c>
      <c r="I127" s="40">
        <f t="shared" si="11"/>
        <v>261.8</v>
      </c>
    </row>
    <row r="128" spans="2:9" x14ac:dyDescent="0.2">
      <c r="B128" s="281"/>
      <c r="C128" s="5" t="s">
        <v>257</v>
      </c>
      <c r="D128" s="16" t="s">
        <v>94</v>
      </c>
      <c r="E128" s="5" t="s">
        <v>35</v>
      </c>
      <c r="F128" s="5" t="s">
        <v>181</v>
      </c>
      <c r="G128" s="10">
        <f t="shared" si="20"/>
        <v>139.35574229691878</v>
      </c>
      <c r="H128" s="115">
        <v>199</v>
      </c>
      <c r="I128" s="40">
        <f t="shared" si="11"/>
        <v>218.9</v>
      </c>
    </row>
    <row r="129" spans="2:9" x14ac:dyDescent="0.2">
      <c r="B129" s="281"/>
      <c r="C129" s="5" t="s">
        <v>258</v>
      </c>
      <c r="D129" s="16" t="s">
        <v>94</v>
      </c>
      <c r="E129" s="5" t="s">
        <v>192</v>
      </c>
      <c r="F129" s="5" t="s">
        <v>181</v>
      </c>
      <c r="G129" s="10">
        <f t="shared" si="20"/>
        <v>139.35574229691878</v>
      </c>
      <c r="H129" s="115">
        <v>199</v>
      </c>
      <c r="I129" s="40">
        <f t="shared" si="11"/>
        <v>218.9</v>
      </c>
    </row>
    <row r="130" spans="2:9" x14ac:dyDescent="0.2">
      <c r="B130" s="281"/>
      <c r="C130" s="5" t="s">
        <v>259</v>
      </c>
      <c r="D130" s="16" t="s">
        <v>94</v>
      </c>
      <c r="E130" s="5" t="s">
        <v>197</v>
      </c>
      <c r="F130" s="5" t="s">
        <v>181</v>
      </c>
      <c r="G130" s="10">
        <f t="shared" si="20"/>
        <v>139.35574229691878</v>
      </c>
      <c r="H130" s="115">
        <v>199</v>
      </c>
      <c r="I130" s="40">
        <f t="shared" si="11"/>
        <v>218.9</v>
      </c>
    </row>
    <row r="131" spans="2:9" ht="17" thickBot="1" x14ac:dyDescent="0.25">
      <c r="B131" s="282"/>
      <c r="C131" s="50" t="s">
        <v>260</v>
      </c>
      <c r="D131" s="56" t="s">
        <v>94</v>
      </c>
      <c r="E131" s="50" t="s">
        <v>203</v>
      </c>
      <c r="F131" s="50" t="s">
        <v>181</v>
      </c>
      <c r="G131" s="51">
        <f t="shared" si="20"/>
        <v>139.35574229691878</v>
      </c>
      <c r="H131" s="116">
        <v>199</v>
      </c>
      <c r="I131" s="52">
        <f t="shared" si="11"/>
        <v>218.9</v>
      </c>
    </row>
    <row r="132" spans="2:9" x14ac:dyDescent="0.2">
      <c r="B132" s="280" t="s">
        <v>373</v>
      </c>
      <c r="C132" s="36" t="s">
        <v>202</v>
      </c>
      <c r="D132" s="35" t="s">
        <v>92</v>
      </c>
      <c r="E132" s="36" t="s">
        <v>203</v>
      </c>
      <c r="F132" s="36" t="s">
        <v>183</v>
      </c>
      <c r="G132" s="47">
        <f t="shared" si="20"/>
        <v>146.35854341736695</v>
      </c>
      <c r="H132" s="111">
        <v>209</v>
      </c>
      <c r="I132" s="38">
        <f t="shared" si="11"/>
        <v>229.9</v>
      </c>
    </row>
    <row r="133" spans="2:9" x14ac:dyDescent="0.2">
      <c r="B133" s="281"/>
      <c r="C133" s="4" t="s">
        <v>271</v>
      </c>
      <c r="D133" s="15" t="s">
        <v>92</v>
      </c>
      <c r="E133" s="4" t="s">
        <v>35</v>
      </c>
      <c r="F133" s="4" t="s">
        <v>183</v>
      </c>
      <c r="G133" s="9">
        <f t="shared" si="20"/>
        <v>146.35854341736695</v>
      </c>
      <c r="H133" s="112">
        <v>209</v>
      </c>
      <c r="I133" s="39">
        <f t="shared" si="11"/>
        <v>229.9</v>
      </c>
    </row>
    <row r="134" spans="2:9" x14ac:dyDescent="0.2">
      <c r="B134" s="281"/>
      <c r="C134" s="4" t="s">
        <v>470</v>
      </c>
      <c r="D134" s="15" t="s">
        <v>92</v>
      </c>
      <c r="E134" s="4" t="s">
        <v>471</v>
      </c>
      <c r="F134" s="4" t="s">
        <v>183</v>
      </c>
      <c r="G134" s="9">
        <f t="shared" ref="G134" si="21">SUM(H134/1.428)</f>
        <v>146.35854341736695</v>
      </c>
      <c r="H134" s="112">
        <v>209</v>
      </c>
      <c r="I134" s="39">
        <f t="shared" ref="I134" si="22">SUM(H134*1.1)</f>
        <v>229.9</v>
      </c>
    </row>
    <row r="135" spans="2:9" x14ac:dyDescent="0.2">
      <c r="B135" s="281"/>
      <c r="C135" s="4" t="s">
        <v>473</v>
      </c>
      <c r="D135" s="15" t="s">
        <v>93</v>
      </c>
      <c r="E135" s="4" t="s">
        <v>203</v>
      </c>
      <c r="F135" s="4" t="s">
        <v>270</v>
      </c>
      <c r="G135" s="9">
        <f t="shared" si="20"/>
        <v>174.36974789915968</v>
      </c>
      <c r="H135" s="112">
        <v>249</v>
      </c>
      <c r="I135" s="39">
        <f t="shared" si="11"/>
        <v>273.90000000000003</v>
      </c>
    </row>
    <row r="136" spans="2:9" x14ac:dyDescent="0.2">
      <c r="B136" s="281"/>
      <c r="C136" s="4" t="s">
        <v>269</v>
      </c>
      <c r="D136" s="15" t="s">
        <v>93</v>
      </c>
      <c r="E136" s="4" t="s">
        <v>35</v>
      </c>
      <c r="F136" s="4" t="s">
        <v>270</v>
      </c>
      <c r="G136" s="9">
        <f t="shared" si="20"/>
        <v>174.36974789915968</v>
      </c>
      <c r="H136" s="112">
        <v>249</v>
      </c>
      <c r="I136" s="39">
        <f t="shared" si="11"/>
        <v>273.90000000000003</v>
      </c>
    </row>
    <row r="137" spans="2:9" ht="17" thickBot="1" x14ac:dyDescent="0.25">
      <c r="B137" s="281"/>
      <c r="C137" s="4" t="s">
        <v>472</v>
      </c>
      <c r="D137" s="15" t="s">
        <v>93</v>
      </c>
      <c r="E137" s="4" t="s">
        <v>471</v>
      </c>
      <c r="F137" s="4" t="s">
        <v>270</v>
      </c>
      <c r="G137" s="9">
        <f t="shared" si="20"/>
        <v>174.36974789915968</v>
      </c>
      <c r="H137" s="112">
        <v>249</v>
      </c>
      <c r="I137" s="39">
        <f t="shared" si="11"/>
        <v>273.90000000000003</v>
      </c>
    </row>
    <row r="138" spans="2:9" x14ac:dyDescent="0.2">
      <c r="B138" s="250" t="s">
        <v>374</v>
      </c>
      <c r="C138" s="61" t="s">
        <v>141</v>
      </c>
      <c r="D138" s="63" t="s">
        <v>398</v>
      </c>
      <c r="E138" s="61" t="s">
        <v>35</v>
      </c>
      <c r="F138" s="61" t="s">
        <v>145</v>
      </c>
      <c r="G138" s="59">
        <f t="shared" si="20"/>
        <v>2.1008403361344539</v>
      </c>
      <c r="H138" s="117">
        <v>3</v>
      </c>
      <c r="I138" s="62">
        <f t="shared" ref="I138:I141" si="23">SUM(H138*1.1)</f>
        <v>3.3000000000000003</v>
      </c>
    </row>
    <row r="139" spans="2:9" x14ac:dyDescent="0.2">
      <c r="B139" s="251"/>
      <c r="C139" s="5" t="s">
        <v>142</v>
      </c>
      <c r="D139" s="16" t="s">
        <v>398</v>
      </c>
      <c r="E139" s="5" t="s">
        <v>36</v>
      </c>
      <c r="F139" s="5" t="s">
        <v>145</v>
      </c>
      <c r="G139" s="10">
        <f t="shared" si="20"/>
        <v>2.1008403361344539</v>
      </c>
      <c r="H139" s="115">
        <v>3</v>
      </c>
      <c r="I139" s="40">
        <f t="shared" si="23"/>
        <v>3.3000000000000003</v>
      </c>
    </row>
    <row r="140" spans="2:9" x14ac:dyDescent="0.2">
      <c r="B140" s="251"/>
      <c r="C140" s="5" t="s">
        <v>143</v>
      </c>
      <c r="D140" s="16" t="s">
        <v>399</v>
      </c>
      <c r="E140" s="5" t="s">
        <v>35</v>
      </c>
      <c r="F140" s="5" t="s">
        <v>146</v>
      </c>
      <c r="G140" s="10">
        <f t="shared" si="20"/>
        <v>3.5014005602240896</v>
      </c>
      <c r="H140" s="115">
        <v>5</v>
      </c>
      <c r="I140" s="40">
        <f t="shared" si="23"/>
        <v>5.5</v>
      </c>
    </row>
    <row r="141" spans="2:9" ht="17" thickBot="1" x14ac:dyDescent="0.25">
      <c r="B141" s="252"/>
      <c r="C141" s="50" t="s">
        <v>144</v>
      </c>
      <c r="D141" s="56" t="s">
        <v>399</v>
      </c>
      <c r="E141" s="50" t="s">
        <v>36</v>
      </c>
      <c r="F141" s="50" t="s">
        <v>146</v>
      </c>
      <c r="G141" s="51">
        <f t="shared" si="20"/>
        <v>3.5014005602240896</v>
      </c>
      <c r="H141" s="116">
        <v>5</v>
      </c>
      <c r="I141" s="52">
        <f t="shared" si="23"/>
        <v>5.5</v>
      </c>
    </row>
    <row r="142" spans="2:9" x14ac:dyDescent="0.2">
      <c r="B142" s="222"/>
    </row>
    <row r="143" spans="2:9" x14ac:dyDescent="0.2">
      <c r="B143" s="222"/>
    </row>
    <row r="144" spans="2:9" x14ac:dyDescent="0.2">
      <c r="B144" s="222"/>
    </row>
    <row r="145" spans="2:2" x14ac:dyDescent="0.2">
      <c r="B145" s="222"/>
    </row>
    <row r="146" spans="2:2" x14ac:dyDescent="0.2">
      <c r="B146" s="222"/>
    </row>
    <row r="147" spans="2:2" x14ac:dyDescent="0.2">
      <c r="B147" s="222"/>
    </row>
    <row r="148" spans="2:2" x14ac:dyDescent="0.2">
      <c r="B148" s="222"/>
    </row>
    <row r="149" spans="2:2" x14ac:dyDescent="0.2">
      <c r="B149" s="222"/>
    </row>
    <row r="150" spans="2:2" x14ac:dyDescent="0.2">
      <c r="B150" s="222"/>
    </row>
    <row r="151" spans="2:2" x14ac:dyDescent="0.2">
      <c r="B151" s="222"/>
    </row>
    <row r="152" spans="2:2" x14ac:dyDescent="0.2">
      <c r="B152" s="222"/>
    </row>
    <row r="153" spans="2:2" x14ac:dyDescent="0.2">
      <c r="B153" s="222"/>
    </row>
    <row r="154" spans="2:2" x14ac:dyDescent="0.2">
      <c r="B154" s="222"/>
    </row>
    <row r="155" spans="2:2" x14ac:dyDescent="0.2">
      <c r="B155" s="222"/>
    </row>
    <row r="156" spans="2:2" x14ac:dyDescent="0.2">
      <c r="B156" s="222"/>
    </row>
    <row r="157" spans="2:2" x14ac:dyDescent="0.2">
      <c r="B157" s="222"/>
    </row>
    <row r="158" spans="2:2" x14ac:dyDescent="0.2">
      <c r="B158" s="222"/>
    </row>
    <row r="159" spans="2:2" x14ac:dyDescent="0.2">
      <c r="B159" s="222"/>
    </row>
    <row r="160" spans="2:2" x14ac:dyDescent="0.2">
      <c r="B160" s="222"/>
    </row>
    <row r="161" spans="2:2" x14ac:dyDescent="0.2">
      <c r="B161" s="222"/>
    </row>
    <row r="162" spans="2:2" x14ac:dyDescent="0.2">
      <c r="B162" s="222"/>
    </row>
    <row r="163" spans="2:2" x14ac:dyDescent="0.2">
      <c r="B163" s="222"/>
    </row>
    <row r="164" spans="2:2" x14ac:dyDescent="0.2">
      <c r="B164" s="222"/>
    </row>
    <row r="165" spans="2:2" x14ac:dyDescent="0.2">
      <c r="B165" s="222"/>
    </row>
    <row r="166" spans="2:2" x14ac:dyDescent="0.2">
      <c r="B166" s="222"/>
    </row>
    <row r="167" spans="2:2" x14ac:dyDescent="0.2">
      <c r="B167" s="222"/>
    </row>
    <row r="168" spans="2:2" x14ac:dyDescent="0.2">
      <c r="B168" s="222"/>
    </row>
    <row r="169" spans="2:2" x14ac:dyDescent="0.2">
      <c r="B169" s="222"/>
    </row>
    <row r="170" spans="2:2" x14ac:dyDescent="0.2">
      <c r="B170" s="222"/>
    </row>
    <row r="171" spans="2:2" x14ac:dyDescent="0.2">
      <c r="B171" s="222"/>
    </row>
    <row r="172" spans="2:2" x14ac:dyDescent="0.2">
      <c r="B172" s="222"/>
    </row>
    <row r="173" spans="2:2" x14ac:dyDescent="0.2">
      <c r="B173" s="222"/>
    </row>
    <row r="174" spans="2:2" x14ac:dyDescent="0.2">
      <c r="B174" s="222"/>
    </row>
    <row r="175" spans="2:2" x14ac:dyDescent="0.2">
      <c r="B175" s="222"/>
    </row>
    <row r="176" spans="2:2" x14ac:dyDescent="0.2">
      <c r="B176" s="222"/>
    </row>
    <row r="177" spans="2:2" x14ac:dyDescent="0.2">
      <c r="B177" s="222"/>
    </row>
    <row r="178" spans="2:2" x14ac:dyDescent="0.2">
      <c r="B178" s="222"/>
    </row>
    <row r="179" spans="2:2" x14ac:dyDescent="0.2">
      <c r="B179" s="222"/>
    </row>
    <row r="180" spans="2:2" x14ac:dyDescent="0.2">
      <c r="B180" s="222"/>
    </row>
    <row r="181" spans="2:2" x14ac:dyDescent="0.2">
      <c r="B181" s="222"/>
    </row>
    <row r="182" spans="2:2" x14ac:dyDescent="0.2">
      <c r="B182" s="222"/>
    </row>
    <row r="183" spans="2:2" x14ac:dyDescent="0.2">
      <c r="B183" s="222"/>
    </row>
    <row r="184" spans="2:2" x14ac:dyDescent="0.2">
      <c r="B184" s="222"/>
    </row>
    <row r="185" spans="2:2" x14ac:dyDescent="0.2">
      <c r="B185" s="222"/>
    </row>
    <row r="186" spans="2:2" x14ac:dyDescent="0.2">
      <c r="B186" s="222"/>
    </row>
    <row r="187" spans="2:2" x14ac:dyDescent="0.2">
      <c r="B187" s="222"/>
    </row>
    <row r="188" spans="2:2" x14ac:dyDescent="0.2">
      <c r="B188" s="222"/>
    </row>
    <row r="189" spans="2:2" x14ac:dyDescent="0.2">
      <c r="B189" s="222"/>
    </row>
    <row r="190" spans="2:2" x14ac:dyDescent="0.2">
      <c r="B190" s="222"/>
    </row>
    <row r="191" spans="2:2" x14ac:dyDescent="0.2">
      <c r="B191" s="222"/>
    </row>
    <row r="192" spans="2:2" x14ac:dyDescent="0.2">
      <c r="B192" s="222"/>
    </row>
    <row r="193" spans="2:2" x14ac:dyDescent="0.2">
      <c r="B193" s="222"/>
    </row>
    <row r="194" spans="2:2" x14ac:dyDescent="0.2">
      <c r="B194" s="222"/>
    </row>
    <row r="195" spans="2:2" x14ac:dyDescent="0.2">
      <c r="B195" s="222"/>
    </row>
    <row r="196" spans="2:2" x14ac:dyDescent="0.2">
      <c r="B196" s="222"/>
    </row>
    <row r="197" spans="2:2" x14ac:dyDescent="0.2">
      <c r="B197" s="222"/>
    </row>
    <row r="198" spans="2:2" x14ac:dyDescent="0.2">
      <c r="B198" s="222"/>
    </row>
    <row r="199" spans="2:2" x14ac:dyDescent="0.2">
      <c r="B199" s="222"/>
    </row>
    <row r="200" spans="2:2" x14ac:dyDescent="0.2">
      <c r="B200" s="222"/>
    </row>
    <row r="201" spans="2:2" x14ac:dyDescent="0.2">
      <c r="B201" s="222"/>
    </row>
    <row r="202" spans="2:2" x14ac:dyDescent="0.2">
      <c r="B202" s="222"/>
    </row>
    <row r="203" spans="2:2" x14ac:dyDescent="0.2">
      <c r="B203" s="222"/>
    </row>
    <row r="204" spans="2:2" x14ac:dyDescent="0.2">
      <c r="B204" s="222"/>
    </row>
    <row r="205" spans="2:2" x14ac:dyDescent="0.2">
      <c r="B205" s="222"/>
    </row>
    <row r="206" spans="2:2" x14ac:dyDescent="0.2">
      <c r="B206" s="222"/>
    </row>
    <row r="207" spans="2:2" x14ac:dyDescent="0.2">
      <c r="B207" s="222"/>
    </row>
    <row r="208" spans="2:2" x14ac:dyDescent="0.2">
      <c r="B208" s="222"/>
    </row>
    <row r="209" spans="2:2" x14ac:dyDescent="0.2">
      <c r="B209" s="222"/>
    </row>
    <row r="210" spans="2:2" x14ac:dyDescent="0.2">
      <c r="B210" s="222"/>
    </row>
  </sheetData>
  <mergeCells count="29">
    <mergeCell ref="F1:I1"/>
    <mergeCell ref="F2:I2"/>
    <mergeCell ref="F3:I4"/>
    <mergeCell ref="C1:E1"/>
    <mergeCell ref="C2:E2"/>
    <mergeCell ref="A6:A19"/>
    <mergeCell ref="B42:B45"/>
    <mergeCell ref="B46:B49"/>
    <mergeCell ref="B20:B23"/>
    <mergeCell ref="B24:B27"/>
    <mergeCell ref="B28:B31"/>
    <mergeCell ref="B32:B37"/>
    <mergeCell ref="B38:B41"/>
    <mergeCell ref="B18:B19"/>
    <mergeCell ref="J2:K3"/>
    <mergeCell ref="B54:B57"/>
    <mergeCell ref="B138:B141"/>
    <mergeCell ref="B66:B93"/>
    <mergeCell ref="B94:B108"/>
    <mergeCell ref="B122:B131"/>
    <mergeCell ref="B132:B137"/>
    <mergeCell ref="B109:B118"/>
    <mergeCell ref="B119:B120"/>
    <mergeCell ref="B58:B61"/>
    <mergeCell ref="B62:B65"/>
    <mergeCell ref="B14:B17"/>
    <mergeCell ref="B50:B53"/>
    <mergeCell ref="B6:B9"/>
    <mergeCell ref="B10:B13"/>
  </mergeCells>
  <phoneticPr fontId="3" type="noConversion"/>
  <pageMargins left="0.25" right="0.25" top="0.75" bottom="0.75" header="0.3" footer="0.3"/>
  <pageSetup paperSize="9" scale="56" fitToHeight="2"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2C1E1-E9CE-274E-A735-39332A2035BB}">
  <sheetPr>
    <pageSetUpPr fitToPage="1"/>
  </sheetPr>
  <dimension ref="B1:I187"/>
  <sheetViews>
    <sheetView topLeftCell="A40" zoomScale="150" zoomScaleNormal="150" workbookViewId="0">
      <selection activeCell="D12" sqref="D12"/>
    </sheetView>
  </sheetViews>
  <sheetFormatPr baseColWidth="10" defaultRowHeight="16" x14ac:dyDescent="0.2"/>
  <cols>
    <col min="1" max="1" width="5.6640625" customWidth="1"/>
    <col min="2" max="2" width="20.33203125" customWidth="1"/>
    <col min="3" max="3" width="30.1640625" customWidth="1"/>
    <col min="4" max="4" width="39.33203125" customWidth="1"/>
    <col min="5" max="5" width="20.1640625" customWidth="1"/>
    <col min="6" max="6" width="12.6640625" customWidth="1"/>
    <col min="7" max="7" width="12.83203125" bestFit="1" customWidth="1"/>
    <col min="8" max="8" width="10.83203125" hidden="1" customWidth="1"/>
    <col min="9" max="9" width="13.1640625" customWidth="1"/>
  </cols>
  <sheetData>
    <row r="1" spans="2:9" ht="31" customHeight="1" x14ac:dyDescent="0.35">
      <c r="C1" s="264" t="s">
        <v>345</v>
      </c>
      <c r="D1" s="264"/>
      <c r="E1" s="269"/>
      <c r="F1" s="276" t="s">
        <v>458</v>
      </c>
      <c r="G1" s="277"/>
      <c r="H1" s="277"/>
      <c r="I1" s="277"/>
    </row>
    <row r="2" spans="2:9" ht="31" customHeight="1" x14ac:dyDescent="0.35">
      <c r="C2" s="265" t="s">
        <v>349</v>
      </c>
      <c r="D2" s="265"/>
      <c r="E2" s="269"/>
      <c r="F2" s="276" t="s">
        <v>459</v>
      </c>
      <c r="G2" s="277"/>
      <c r="H2" s="277"/>
      <c r="I2" s="277"/>
    </row>
    <row r="3" spans="2:9" x14ac:dyDescent="0.2">
      <c r="D3" s="14"/>
      <c r="F3" s="262" t="s">
        <v>389</v>
      </c>
      <c r="G3" s="262"/>
      <c r="H3" s="262"/>
      <c r="I3" s="278"/>
    </row>
    <row r="4" spans="2:9" x14ac:dyDescent="0.2">
      <c r="D4" s="14"/>
      <c r="F4" s="262"/>
      <c r="G4" s="262"/>
      <c r="H4" s="262"/>
      <c r="I4" s="278"/>
    </row>
    <row r="6" spans="2:9" ht="17" thickBot="1" x14ac:dyDescent="0.25">
      <c r="B6" s="53" t="s">
        <v>11</v>
      </c>
      <c r="C6" s="53" t="s">
        <v>0</v>
      </c>
      <c r="D6" s="53" t="s">
        <v>1</v>
      </c>
      <c r="E6" s="53" t="s">
        <v>33</v>
      </c>
      <c r="F6" s="53" t="s">
        <v>40</v>
      </c>
      <c r="G6" s="54" t="s">
        <v>3</v>
      </c>
      <c r="H6" s="55" t="s">
        <v>4</v>
      </c>
      <c r="I6" s="55" t="s">
        <v>418</v>
      </c>
    </row>
    <row r="7" spans="2:9" x14ac:dyDescent="0.2">
      <c r="B7" s="295" t="s">
        <v>333</v>
      </c>
      <c r="C7" s="34" t="s">
        <v>273</v>
      </c>
      <c r="D7" s="35" t="s">
        <v>72</v>
      </c>
      <c r="E7" s="36" t="s">
        <v>29</v>
      </c>
      <c r="F7" s="36" t="s">
        <v>41</v>
      </c>
      <c r="G7" s="47">
        <f>SUM(H7*0.7)</f>
        <v>66.492999999999995</v>
      </c>
      <c r="H7" s="111">
        <v>94.99</v>
      </c>
      <c r="I7" s="38">
        <f>SUM(H7*1.1)</f>
        <v>104.489</v>
      </c>
    </row>
    <row r="8" spans="2:9" x14ac:dyDescent="0.2">
      <c r="B8" s="288"/>
      <c r="C8" s="18" t="s">
        <v>466</v>
      </c>
      <c r="D8" s="15" t="s">
        <v>71</v>
      </c>
      <c r="E8" s="4" t="s">
        <v>29</v>
      </c>
      <c r="F8" s="4" t="s">
        <v>41</v>
      </c>
      <c r="G8" s="9">
        <f t="shared" ref="G8:G55" si="0">SUM(H8/1.428)</f>
        <v>87.53501400560225</v>
      </c>
      <c r="H8" s="112">
        <v>125</v>
      </c>
      <c r="I8" s="39">
        <f t="shared" ref="I8:I55" si="1">SUM(H8*1.1)</f>
        <v>137.5</v>
      </c>
    </row>
    <row r="9" spans="2:9" x14ac:dyDescent="0.2">
      <c r="B9" s="288"/>
      <c r="C9" s="6" t="s">
        <v>172</v>
      </c>
      <c r="D9" s="16" t="s">
        <v>74</v>
      </c>
      <c r="E9" s="5" t="s">
        <v>35</v>
      </c>
      <c r="F9" s="5" t="s">
        <v>41</v>
      </c>
      <c r="G9" s="10">
        <f t="shared" si="0"/>
        <v>19.607843137254903</v>
      </c>
      <c r="H9" s="115">
        <v>28</v>
      </c>
      <c r="I9" s="40">
        <f t="shared" si="1"/>
        <v>30.800000000000004</v>
      </c>
    </row>
    <row r="10" spans="2:9" x14ac:dyDescent="0.2">
      <c r="B10" s="288"/>
      <c r="C10" s="6" t="s">
        <v>173</v>
      </c>
      <c r="D10" s="16" t="s">
        <v>74</v>
      </c>
      <c r="E10" s="5" t="s">
        <v>36</v>
      </c>
      <c r="F10" s="5" t="s">
        <v>41</v>
      </c>
      <c r="G10" s="10">
        <f t="shared" si="0"/>
        <v>19.607843137254903</v>
      </c>
      <c r="H10" s="115">
        <v>28</v>
      </c>
      <c r="I10" s="40">
        <f t="shared" si="1"/>
        <v>30.800000000000004</v>
      </c>
    </row>
    <row r="11" spans="2:9" x14ac:dyDescent="0.2">
      <c r="B11" s="288"/>
      <c r="C11" s="6" t="s">
        <v>174</v>
      </c>
      <c r="D11" s="16" t="s">
        <v>74</v>
      </c>
      <c r="E11" s="5" t="s">
        <v>38</v>
      </c>
      <c r="F11" s="5" t="s">
        <v>41</v>
      </c>
      <c r="G11" s="10">
        <f t="shared" si="0"/>
        <v>19.607843137254903</v>
      </c>
      <c r="H11" s="115">
        <v>28</v>
      </c>
      <c r="I11" s="40">
        <f t="shared" si="1"/>
        <v>30.800000000000004</v>
      </c>
    </row>
    <row r="12" spans="2:9" x14ac:dyDescent="0.2">
      <c r="B12" s="288"/>
      <c r="C12" s="6" t="s">
        <v>175</v>
      </c>
      <c r="D12" s="16" t="s">
        <v>74</v>
      </c>
      <c r="E12" s="5" t="s">
        <v>44</v>
      </c>
      <c r="F12" s="5" t="s">
        <v>41</v>
      </c>
      <c r="G12" s="10">
        <f t="shared" si="0"/>
        <v>24.509803921568629</v>
      </c>
      <c r="H12" s="115">
        <v>35</v>
      </c>
      <c r="I12" s="40">
        <f t="shared" si="1"/>
        <v>38.5</v>
      </c>
    </row>
    <row r="13" spans="2:9" x14ac:dyDescent="0.2">
      <c r="B13" s="288"/>
      <c r="C13" s="6" t="s">
        <v>340</v>
      </c>
      <c r="D13" s="16" t="s">
        <v>73</v>
      </c>
      <c r="E13" s="5" t="s">
        <v>35</v>
      </c>
      <c r="F13" s="5" t="s">
        <v>41</v>
      </c>
      <c r="G13" s="10">
        <f t="shared" si="0"/>
        <v>72.121848739495803</v>
      </c>
      <c r="H13" s="115">
        <v>102.99</v>
      </c>
      <c r="I13" s="40">
        <f t="shared" si="1"/>
        <v>113.289</v>
      </c>
    </row>
    <row r="14" spans="2:9" x14ac:dyDescent="0.2">
      <c r="B14" s="288"/>
      <c r="C14" s="6" t="s">
        <v>341</v>
      </c>
      <c r="D14" s="16" t="s">
        <v>73</v>
      </c>
      <c r="E14" s="5" t="s">
        <v>36</v>
      </c>
      <c r="F14" s="5" t="s">
        <v>41</v>
      </c>
      <c r="G14" s="10">
        <f t="shared" si="0"/>
        <v>72.121848739495803</v>
      </c>
      <c r="H14" s="115">
        <v>102.99</v>
      </c>
      <c r="I14" s="40">
        <f t="shared" si="1"/>
        <v>113.289</v>
      </c>
    </row>
    <row r="15" spans="2:9" x14ac:dyDescent="0.2">
      <c r="B15" s="288"/>
      <c r="C15" s="6" t="s">
        <v>342</v>
      </c>
      <c r="D15" s="16" t="s">
        <v>73</v>
      </c>
      <c r="E15" s="5" t="s">
        <v>38</v>
      </c>
      <c r="F15" s="5" t="s">
        <v>41</v>
      </c>
      <c r="G15" s="10">
        <f t="shared" si="0"/>
        <v>72.121848739495803</v>
      </c>
      <c r="H15" s="115">
        <v>102.99</v>
      </c>
      <c r="I15" s="40">
        <f t="shared" si="1"/>
        <v>113.289</v>
      </c>
    </row>
    <row r="16" spans="2:9" x14ac:dyDescent="0.2">
      <c r="B16" s="288"/>
      <c r="C16" s="6" t="s">
        <v>343</v>
      </c>
      <c r="D16" s="16" t="s">
        <v>73</v>
      </c>
      <c r="E16" s="5" t="s">
        <v>44</v>
      </c>
      <c r="F16" s="5" t="s">
        <v>41</v>
      </c>
      <c r="G16" s="10">
        <f t="shared" si="0"/>
        <v>77.023809523809518</v>
      </c>
      <c r="H16" s="115">
        <v>109.99</v>
      </c>
      <c r="I16" s="40">
        <f t="shared" si="1"/>
        <v>120.989</v>
      </c>
    </row>
    <row r="17" spans="2:9" x14ac:dyDescent="0.2">
      <c r="B17" s="288"/>
      <c r="C17" s="18" t="s">
        <v>136</v>
      </c>
      <c r="D17" s="15" t="s">
        <v>75</v>
      </c>
      <c r="E17" s="4" t="s">
        <v>38</v>
      </c>
      <c r="F17" s="4" t="s">
        <v>41</v>
      </c>
      <c r="G17" s="9">
        <f t="shared" si="0"/>
        <v>18.907563025210084</v>
      </c>
      <c r="H17" s="112">
        <v>27</v>
      </c>
      <c r="I17" s="39">
        <f t="shared" si="1"/>
        <v>29.700000000000003</v>
      </c>
    </row>
    <row r="18" spans="2:9" x14ac:dyDescent="0.2">
      <c r="B18" s="288"/>
      <c r="C18" s="18" t="s">
        <v>480</v>
      </c>
      <c r="D18" s="15" t="s">
        <v>75</v>
      </c>
      <c r="E18" s="4" t="s">
        <v>35</v>
      </c>
      <c r="F18" s="4" t="s">
        <v>41</v>
      </c>
      <c r="G18" s="9">
        <f t="shared" ref="G18" si="2">SUM(H18/1.428)</f>
        <v>18.907563025210084</v>
      </c>
      <c r="H18" s="112">
        <v>27</v>
      </c>
      <c r="I18" s="39">
        <f t="shared" ref="I18" si="3">SUM(H18*1.1)</f>
        <v>29.700000000000003</v>
      </c>
    </row>
    <row r="19" spans="2:9" x14ac:dyDescent="0.2">
      <c r="B19" s="288"/>
      <c r="C19" s="18" t="s">
        <v>136</v>
      </c>
      <c r="D19" s="15" t="s">
        <v>76</v>
      </c>
      <c r="E19" s="4" t="s">
        <v>38</v>
      </c>
      <c r="F19" s="4" t="s">
        <v>41</v>
      </c>
      <c r="G19" s="9">
        <f t="shared" si="0"/>
        <v>71.421568627450981</v>
      </c>
      <c r="H19" s="112">
        <v>101.99</v>
      </c>
      <c r="I19" s="39">
        <f t="shared" si="1"/>
        <v>112.18900000000001</v>
      </c>
    </row>
    <row r="20" spans="2:9" x14ac:dyDescent="0.2">
      <c r="B20" s="288"/>
      <c r="C20" s="6" t="s">
        <v>137</v>
      </c>
      <c r="D20" s="16" t="s">
        <v>80</v>
      </c>
      <c r="E20" s="5" t="s">
        <v>35</v>
      </c>
      <c r="F20" s="5" t="s">
        <v>41</v>
      </c>
      <c r="G20" s="10">
        <f t="shared" ref="G20:G26" si="4">SUM(H20/1.428)</f>
        <v>26.610644257703083</v>
      </c>
      <c r="H20" s="115">
        <v>38</v>
      </c>
      <c r="I20" s="40">
        <f t="shared" si="1"/>
        <v>41.800000000000004</v>
      </c>
    </row>
    <row r="21" spans="2:9" x14ac:dyDescent="0.2">
      <c r="B21" s="288"/>
      <c r="C21" s="6" t="s">
        <v>138</v>
      </c>
      <c r="D21" s="16" t="s">
        <v>80</v>
      </c>
      <c r="E21" s="5" t="s">
        <v>36</v>
      </c>
      <c r="F21" s="5" t="s">
        <v>41</v>
      </c>
      <c r="G21" s="10">
        <f t="shared" si="4"/>
        <v>26.610644257703083</v>
      </c>
      <c r="H21" s="115">
        <v>38</v>
      </c>
      <c r="I21" s="40">
        <f t="shared" si="1"/>
        <v>41.800000000000004</v>
      </c>
    </row>
    <row r="22" spans="2:9" x14ac:dyDescent="0.2">
      <c r="B22" s="288"/>
      <c r="C22" s="6" t="s">
        <v>139</v>
      </c>
      <c r="D22" s="16" t="s">
        <v>80</v>
      </c>
      <c r="E22" s="5" t="s">
        <v>38</v>
      </c>
      <c r="F22" s="5" t="s">
        <v>41</v>
      </c>
      <c r="G22" s="10">
        <f t="shared" si="4"/>
        <v>26.610644257703083</v>
      </c>
      <c r="H22" s="115">
        <v>38</v>
      </c>
      <c r="I22" s="40">
        <f t="shared" si="1"/>
        <v>41.800000000000004</v>
      </c>
    </row>
    <row r="23" spans="2:9" x14ac:dyDescent="0.2">
      <c r="B23" s="288"/>
      <c r="C23" s="6" t="s">
        <v>306</v>
      </c>
      <c r="D23" s="16" t="s">
        <v>80</v>
      </c>
      <c r="E23" s="5" t="s">
        <v>289</v>
      </c>
      <c r="F23" s="5" t="s">
        <v>41</v>
      </c>
      <c r="G23" s="10">
        <f t="shared" si="4"/>
        <v>32.913165266106446</v>
      </c>
      <c r="H23" s="115">
        <v>47</v>
      </c>
      <c r="I23" s="40">
        <f t="shared" si="1"/>
        <v>51.7</v>
      </c>
    </row>
    <row r="24" spans="2:9" x14ac:dyDescent="0.2">
      <c r="B24" s="288"/>
      <c r="C24" s="6" t="s">
        <v>305</v>
      </c>
      <c r="D24" s="16" t="s">
        <v>80</v>
      </c>
      <c r="E24" s="5" t="s">
        <v>284</v>
      </c>
      <c r="F24" s="5" t="s">
        <v>41</v>
      </c>
      <c r="G24" s="10">
        <f t="shared" si="4"/>
        <v>32.913165266106446</v>
      </c>
      <c r="H24" s="115">
        <v>47</v>
      </c>
      <c r="I24" s="40">
        <f t="shared" si="1"/>
        <v>51.7</v>
      </c>
    </row>
    <row r="25" spans="2:9" x14ac:dyDescent="0.2">
      <c r="B25" s="288"/>
      <c r="C25" s="6" t="s">
        <v>140</v>
      </c>
      <c r="D25" s="16" t="s">
        <v>80</v>
      </c>
      <c r="E25" s="5" t="s">
        <v>44</v>
      </c>
      <c r="F25" s="5" t="s">
        <v>41</v>
      </c>
      <c r="G25" s="10">
        <f t="shared" si="4"/>
        <v>32.913165266106446</v>
      </c>
      <c r="H25" s="115">
        <v>47</v>
      </c>
      <c r="I25" s="40">
        <f t="shared" si="1"/>
        <v>51.7</v>
      </c>
    </row>
    <row r="26" spans="2:9" x14ac:dyDescent="0.2">
      <c r="B26" s="288"/>
      <c r="C26" s="6" t="s">
        <v>334</v>
      </c>
      <c r="D26" s="16" t="s">
        <v>81</v>
      </c>
      <c r="E26" s="5" t="s">
        <v>35</v>
      </c>
      <c r="F26" s="5" t="s">
        <v>41</v>
      </c>
      <c r="G26" s="10">
        <f t="shared" si="4"/>
        <v>79.124649859943972</v>
      </c>
      <c r="H26" s="115">
        <v>112.99</v>
      </c>
      <c r="I26" s="40">
        <f t="shared" si="1"/>
        <v>124.289</v>
      </c>
    </row>
    <row r="27" spans="2:9" x14ac:dyDescent="0.2">
      <c r="B27" s="288"/>
      <c r="C27" s="6" t="s">
        <v>335</v>
      </c>
      <c r="D27" s="16" t="s">
        <v>81</v>
      </c>
      <c r="E27" s="5" t="s">
        <v>36</v>
      </c>
      <c r="F27" s="5" t="s">
        <v>41</v>
      </c>
      <c r="G27" s="10">
        <f t="shared" ref="G27:G30" si="5">SUM(H27/1.428)</f>
        <v>79.124649859943972</v>
      </c>
      <c r="H27" s="115">
        <v>112.99</v>
      </c>
      <c r="I27" s="40">
        <f t="shared" si="1"/>
        <v>124.289</v>
      </c>
    </row>
    <row r="28" spans="2:9" x14ac:dyDescent="0.2">
      <c r="B28" s="288"/>
      <c r="C28" s="6" t="s">
        <v>336</v>
      </c>
      <c r="D28" s="16" t="s">
        <v>81</v>
      </c>
      <c r="E28" s="5" t="s">
        <v>38</v>
      </c>
      <c r="F28" s="5" t="s">
        <v>41</v>
      </c>
      <c r="G28" s="10">
        <f t="shared" si="5"/>
        <v>79.124649859943972</v>
      </c>
      <c r="H28" s="115">
        <v>112.99</v>
      </c>
      <c r="I28" s="40">
        <f t="shared" si="1"/>
        <v>124.289</v>
      </c>
    </row>
    <row r="29" spans="2:9" x14ac:dyDescent="0.2">
      <c r="B29" s="288"/>
      <c r="C29" s="6" t="s">
        <v>337</v>
      </c>
      <c r="D29" s="16" t="s">
        <v>81</v>
      </c>
      <c r="E29" s="5" t="s">
        <v>289</v>
      </c>
      <c r="F29" s="5" t="s">
        <v>41</v>
      </c>
      <c r="G29" s="12">
        <f t="shared" si="5"/>
        <v>85.427170868347332</v>
      </c>
      <c r="H29" s="118">
        <v>121.99</v>
      </c>
      <c r="I29" s="40">
        <f t="shared" si="1"/>
        <v>134.18899999999999</v>
      </c>
    </row>
    <row r="30" spans="2:9" x14ac:dyDescent="0.2">
      <c r="B30" s="288"/>
      <c r="C30" s="6" t="s">
        <v>338</v>
      </c>
      <c r="D30" s="16" t="s">
        <v>81</v>
      </c>
      <c r="E30" s="5" t="s">
        <v>284</v>
      </c>
      <c r="F30" s="5" t="s">
        <v>41</v>
      </c>
      <c r="G30" s="12">
        <f t="shared" si="5"/>
        <v>85.427170868347332</v>
      </c>
      <c r="H30" s="118">
        <v>121.99</v>
      </c>
      <c r="I30" s="40">
        <f t="shared" si="1"/>
        <v>134.18899999999999</v>
      </c>
    </row>
    <row r="31" spans="2:9" ht="17" thickBot="1" x14ac:dyDescent="0.25">
      <c r="B31" s="289"/>
      <c r="C31" s="48" t="s">
        <v>339</v>
      </c>
      <c r="D31" s="56" t="s">
        <v>81</v>
      </c>
      <c r="E31" s="50" t="s">
        <v>44</v>
      </c>
      <c r="F31" s="50" t="s">
        <v>41</v>
      </c>
      <c r="G31" s="51">
        <f>SUM(H31/1.428)</f>
        <v>85.427170868347332</v>
      </c>
      <c r="H31" s="116">
        <v>121.99</v>
      </c>
      <c r="I31" s="52">
        <f t="shared" si="1"/>
        <v>134.18899999999999</v>
      </c>
    </row>
    <row r="32" spans="2:9" x14ac:dyDescent="0.2">
      <c r="B32" s="250" t="s">
        <v>219</v>
      </c>
      <c r="C32" s="34" t="s">
        <v>204</v>
      </c>
      <c r="D32" s="46" t="s">
        <v>77</v>
      </c>
      <c r="E32" s="36" t="s">
        <v>35</v>
      </c>
      <c r="F32" s="36" t="s">
        <v>78</v>
      </c>
      <c r="G32" s="47">
        <f t="shared" si="0"/>
        <v>69.327731092436977</v>
      </c>
      <c r="H32" s="111">
        <v>99</v>
      </c>
      <c r="I32" s="38">
        <f t="shared" si="1"/>
        <v>108.9</v>
      </c>
    </row>
    <row r="33" spans="2:9" x14ac:dyDescent="0.2">
      <c r="B33" s="251"/>
      <c r="C33" s="18" t="s">
        <v>205</v>
      </c>
      <c r="D33" s="17" t="s">
        <v>77</v>
      </c>
      <c r="E33" s="4" t="s">
        <v>36</v>
      </c>
      <c r="F33" s="4" t="s">
        <v>78</v>
      </c>
      <c r="G33" s="9">
        <f t="shared" si="0"/>
        <v>69.327731092436977</v>
      </c>
      <c r="H33" s="112">
        <v>99</v>
      </c>
      <c r="I33" s="39">
        <f t="shared" si="1"/>
        <v>108.9</v>
      </c>
    </row>
    <row r="34" spans="2:9" x14ac:dyDescent="0.2">
      <c r="B34" s="251"/>
      <c r="C34" s="18" t="s">
        <v>206</v>
      </c>
      <c r="D34" s="17" t="s">
        <v>77</v>
      </c>
      <c r="E34" s="4" t="s">
        <v>38</v>
      </c>
      <c r="F34" s="4" t="s">
        <v>78</v>
      </c>
      <c r="G34" s="9">
        <f t="shared" si="0"/>
        <v>69.327731092436977</v>
      </c>
      <c r="H34" s="112">
        <v>99</v>
      </c>
      <c r="I34" s="39">
        <f t="shared" si="1"/>
        <v>108.9</v>
      </c>
    </row>
    <row r="35" spans="2:9" x14ac:dyDescent="0.2">
      <c r="B35" s="251"/>
      <c r="C35" s="18" t="s">
        <v>207</v>
      </c>
      <c r="D35" s="17" t="s">
        <v>77</v>
      </c>
      <c r="E35" s="4" t="s">
        <v>44</v>
      </c>
      <c r="F35" s="4" t="s">
        <v>78</v>
      </c>
      <c r="G35" s="9">
        <f t="shared" si="0"/>
        <v>74.229691876750707</v>
      </c>
      <c r="H35" s="112">
        <v>106</v>
      </c>
      <c r="I35" s="39">
        <f t="shared" si="1"/>
        <v>116.60000000000001</v>
      </c>
    </row>
    <row r="36" spans="2:9" x14ac:dyDescent="0.2">
      <c r="B36" s="251"/>
      <c r="C36" s="6" t="s">
        <v>208</v>
      </c>
      <c r="D36" s="26" t="s">
        <v>77</v>
      </c>
      <c r="E36" s="5" t="s">
        <v>35</v>
      </c>
      <c r="F36" s="5" t="s">
        <v>42</v>
      </c>
      <c r="G36" s="10">
        <f t="shared" si="0"/>
        <v>69.327731092436977</v>
      </c>
      <c r="H36" s="115">
        <v>99</v>
      </c>
      <c r="I36" s="40">
        <f t="shared" si="1"/>
        <v>108.9</v>
      </c>
    </row>
    <row r="37" spans="2:9" x14ac:dyDescent="0.2">
      <c r="B37" s="251"/>
      <c r="C37" s="6" t="s">
        <v>209</v>
      </c>
      <c r="D37" s="26" t="s">
        <v>77</v>
      </c>
      <c r="E37" s="5" t="s">
        <v>36</v>
      </c>
      <c r="F37" s="5" t="s">
        <v>42</v>
      </c>
      <c r="G37" s="10">
        <f t="shared" si="0"/>
        <v>69.327731092436977</v>
      </c>
      <c r="H37" s="115">
        <v>99</v>
      </c>
      <c r="I37" s="40">
        <f t="shared" si="1"/>
        <v>108.9</v>
      </c>
    </row>
    <row r="38" spans="2:9" x14ac:dyDescent="0.2">
      <c r="B38" s="251"/>
      <c r="C38" s="6" t="s">
        <v>210</v>
      </c>
      <c r="D38" s="26" t="s">
        <v>77</v>
      </c>
      <c r="E38" s="5" t="s">
        <v>38</v>
      </c>
      <c r="F38" s="5" t="s">
        <v>42</v>
      </c>
      <c r="G38" s="10">
        <f t="shared" si="0"/>
        <v>69.327731092436977</v>
      </c>
      <c r="H38" s="115">
        <v>99</v>
      </c>
      <c r="I38" s="40">
        <f t="shared" si="1"/>
        <v>108.9</v>
      </c>
    </row>
    <row r="39" spans="2:9" x14ac:dyDescent="0.2">
      <c r="B39" s="251"/>
      <c r="C39" s="6" t="s">
        <v>211</v>
      </c>
      <c r="D39" s="26" t="s">
        <v>77</v>
      </c>
      <c r="E39" s="5" t="s">
        <v>44</v>
      </c>
      <c r="F39" s="5" t="s">
        <v>42</v>
      </c>
      <c r="G39" s="10">
        <f t="shared" si="0"/>
        <v>74.229691876750707</v>
      </c>
      <c r="H39" s="115">
        <v>106</v>
      </c>
      <c r="I39" s="40">
        <f t="shared" si="1"/>
        <v>116.60000000000001</v>
      </c>
    </row>
    <row r="40" spans="2:9" x14ac:dyDescent="0.2">
      <c r="B40" s="251"/>
      <c r="C40" s="18" t="s">
        <v>208</v>
      </c>
      <c r="D40" s="17" t="s">
        <v>77</v>
      </c>
      <c r="E40" s="4" t="s">
        <v>35</v>
      </c>
      <c r="F40" s="4" t="s">
        <v>43</v>
      </c>
      <c r="G40" s="9">
        <f t="shared" si="0"/>
        <v>69.327731092436977</v>
      </c>
      <c r="H40" s="112">
        <v>99</v>
      </c>
      <c r="I40" s="39">
        <f t="shared" si="1"/>
        <v>108.9</v>
      </c>
    </row>
    <row r="41" spans="2:9" x14ac:dyDescent="0.2">
      <c r="B41" s="251"/>
      <c r="C41" s="18" t="s">
        <v>212</v>
      </c>
      <c r="D41" s="17" t="s">
        <v>77</v>
      </c>
      <c r="E41" s="4" t="s">
        <v>36</v>
      </c>
      <c r="F41" s="4" t="s">
        <v>43</v>
      </c>
      <c r="G41" s="9">
        <f t="shared" si="0"/>
        <v>69.327731092436977</v>
      </c>
      <c r="H41" s="112">
        <v>99</v>
      </c>
      <c r="I41" s="39">
        <f t="shared" si="1"/>
        <v>108.9</v>
      </c>
    </row>
    <row r="42" spans="2:9" x14ac:dyDescent="0.2">
      <c r="B42" s="251"/>
      <c r="C42" s="18" t="s">
        <v>213</v>
      </c>
      <c r="D42" s="17" t="s">
        <v>77</v>
      </c>
      <c r="E42" s="4" t="s">
        <v>38</v>
      </c>
      <c r="F42" s="4" t="s">
        <v>43</v>
      </c>
      <c r="G42" s="9">
        <f t="shared" si="0"/>
        <v>69.327731092436977</v>
      </c>
      <c r="H42" s="112">
        <v>99</v>
      </c>
      <c r="I42" s="39">
        <f t="shared" si="1"/>
        <v>108.9</v>
      </c>
    </row>
    <row r="43" spans="2:9" x14ac:dyDescent="0.2">
      <c r="B43" s="251"/>
      <c r="C43" s="18" t="s">
        <v>214</v>
      </c>
      <c r="D43" s="17" t="s">
        <v>77</v>
      </c>
      <c r="E43" s="4" t="s">
        <v>44</v>
      </c>
      <c r="F43" s="4" t="s">
        <v>43</v>
      </c>
      <c r="G43" s="9">
        <f t="shared" si="0"/>
        <v>74.229691876750707</v>
      </c>
      <c r="H43" s="112">
        <v>106</v>
      </c>
      <c r="I43" s="39">
        <f t="shared" si="1"/>
        <v>116.60000000000001</v>
      </c>
    </row>
    <row r="44" spans="2:9" x14ac:dyDescent="0.2">
      <c r="B44" s="251"/>
      <c r="C44" s="6" t="s">
        <v>215</v>
      </c>
      <c r="D44" s="26" t="s">
        <v>77</v>
      </c>
      <c r="E44" s="5" t="s">
        <v>35</v>
      </c>
      <c r="F44" s="29" t="s">
        <v>79</v>
      </c>
      <c r="G44" s="10">
        <f t="shared" si="0"/>
        <v>69.327731092436977</v>
      </c>
      <c r="H44" s="115">
        <v>99</v>
      </c>
      <c r="I44" s="40">
        <f t="shared" si="1"/>
        <v>108.9</v>
      </c>
    </row>
    <row r="45" spans="2:9" x14ac:dyDescent="0.2">
      <c r="B45" s="251"/>
      <c r="C45" s="6" t="s">
        <v>216</v>
      </c>
      <c r="D45" s="26" t="s">
        <v>77</v>
      </c>
      <c r="E45" s="5" t="s">
        <v>36</v>
      </c>
      <c r="F45" s="5" t="s">
        <v>79</v>
      </c>
      <c r="G45" s="10">
        <f t="shared" si="0"/>
        <v>69.327731092436977</v>
      </c>
      <c r="H45" s="115">
        <v>99</v>
      </c>
      <c r="I45" s="40">
        <f t="shared" si="1"/>
        <v>108.9</v>
      </c>
    </row>
    <row r="46" spans="2:9" x14ac:dyDescent="0.2">
      <c r="B46" s="251"/>
      <c r="C46" s="6" t="s">
        <v>217</v>
      </c>
      <c r="D46" s="26" t="s">
        <v>77</v>
      </c>
      <c r="E46" s="5" t="s">
        <v>38</v>
      </c>
      <c r="F46" s="5" t="s">
        <v>79</v>
      </c>
      <c r="G46" s="10">
        <f t="shared" si="0"/>
        <v>69.327731092436977</v>
      </c>
      <c r="H46" s="115">
        <v>99</v>
      </c>
      <c r="I46" s="40">
        <f t="shared" si="1"/>
        <v>108.9</v>
      </c>
    </row>
    <row r="47" spans="2:9" ht="17" thickBot="1" x14ac:dyDescent="0.25">
      <c r="B47" s="252"/>
      <c r="C47" s="48" t="s">
        <v>218</v>
      </c>
      <c r="D47" s="49" t="s">
        <v>77</v>
      </c>
      <c r="E47" s="50" t="s">
        <v>44</v>
      </c>
      <c r="F47" s="50" t="s">
        <v>79</v>
      </c>
      <c r="G47" s="51">
        <f t="shared" si="0"/>
        <v>74.229691876750707</v>
      </c>
      <c r="H47" s="116">
        <v>106</v>
      </c>
      <c r="I47" s="52">
        <f t="shared" si="1"/>
        <v>116.60000000000001</v>
      </c>
    </row>
    <row r="48" spans="2:9" x14ac:dyDescent="0.2">
      <c r="B48" s="280" t="s">
        <v>355</v>
      </c>
      <c r="C48" s="34" t="s">
        <v>95</v>
      </c>
      <c r="D48" s="35" t="s">
        <v>82</v>
      </c>
      <c r="E48" s="36" t="s">
        <v>35</v>
      </c>
      <c r="F48" s="36" t="s">
        <v>41</v>
      </c>
      <c r="G48" s="37">
        <f>SUM(H48*0.7)</f>
        <v>11.899999999999999</v>
      </c>
      <c r="H48" s="111">
        <v>17</v>
      </c>
      <c r="I48" s="38">
        <f t="shared" si="1"/>
        <v>18.700000000000003</v>
      </c>
    </row>
    <row r="49" spans="2:9" x14ac:dyDescent="0.2">
      <c r="B49" s="281"/>
      <c r="C49" s="18" t="s">
        <v>96</v>
      </c>
      <c r="D49" s="21" t="s">
        <v>83</v>
      </c>
      <c r="E49" s="13" t="s">
        <v>84</v>
      </c>
      <c r="F49" s="4" t="s">
        <v>41</v>
      </c>
      <c r="G49" s="20">
        <f>SUM(H49*0.85)</f>
        <v>26.341499999999996</v>
      </c>
      <c r="H49" s="112">
        <v>30.99</v>
      </c>
      <c r="I49" s="39">
        <f t="shared" si="1"/>
        <v>34.088999999999999</v>
      </c>
    </row>
    <row r="50" spans="2:9" x14ac:dyDescent="0.2">
      <c r="B50" s="281"/>
      <c r="C50" s="18" t="s">
        <v>97</v>
      </c>
      <c r="D50" s="30" t="s">
        <v>85</v>
      </c>
      <c r="E50" s="31" t="s">
        <v>35</v>
      </c>
      <c r="F50" s="31" t="s">
        <v>41</v>
      </c>
      <c r="G50" s="9">
        <f>SUM(H50*0.85)</f>
        <v>33.15</v>
      </c>
      <c r="H50" s="112">
        <v>39</v>
      </c>
      <c r="I50" s="39">
        <f t="shared" si="1"/>
        <v>42.900000000000006</v>
      </c>
    </row>
    <row r="51" spans="2:9" x14ac:dyDescent="0.2">
      <c r="B51" s="281"/>
      <c r="C51" s="7" t="s">
        <v>220</v>
      </c>
      <c r="D51" s="22" t="s">
        <v>86</v>
      </c>
      <c r="E51" s="23" t="s">
        <v>35</v>
      </c>
      <c r="F51" s="23" t="s">
        <v>41</v>
      </c>
      <c r="G51" s="10">
        <f t="shared" si="0"/>
        <v>9.1036414565826327</v>
      </c>
      <c r="H51" s="115">
        <v>13</v>
      </c>
      <c r="I51" s="40">
        <f t="shared" si="1"/>
        <v>14.3</v>
      </c>
    </row>
    <row r="52" spans="2:9" x14ac:dyDescent="0.2">
      <c r="B52" s="281"/>
      <c r="C52" s="7" t="s">
        <v>221</v>
      </c>
      <c r="D52" s="22" t="s">
        <v>86</v>
      </c>
      <c r="E52" s="23" t="s">
        <v>36</v>
      </c>
      <c r="F52" s="23" t="s">
        <v>41</v>
      </c>
      <c r="G52" s="10">
        <f t="shared" si="0"/>
        <v>9.1036414565826327</v>
      </c>
      <c r="H52" s="115">
        <v>13</v>
      </c>
      <c r="I52" s="40">
        <f t="shared" si="1"/>
        <v>14.3</v>
      </c>
    </row>
    <row r="53" spans="2:9" x14ac:dyDescent="0.2">
      <c r="B53" s="281"/>
      <c r="C53" s="7" t="s">
        <v>222</v>
      </c>
      <c r="D53" s="22" t="s">
        <v>86</v>
      </c>
      <c r="E53" s="23" t="s">
        <v>38</v>
      </c>
      <c r="F53" s="23" t="s">
        <v>41</v>
      </c>
      <c r="G53" s="10">
        <f t="shared" si="0"/>
        <v>9.1036414565826327</v>
      </c>
      <c r="H53" s="115">
        <v>13</v>
      </c>
      <c r="I53" s="40">
        <f t="shared" si="1"/>
        <v>14.3</v>
      </c>
    </row>
    <row r="54" spans="2:9" x14ac:dyDescent="0.2">
      <c r="B54" s="281"/>
      <c r="C54" s="7" t="s">
        <v>223</v>
      </c>
      <c r="D54" s="22" t="s">
        <v>86</v>
      </c>
      <c r="E54" s="23" t="s">
        <v>44</v>
      </c>
      <c r="F54" s="5" t="s">
        <v>41</v>
      </c>
      <c r="G54" s="10">
        <f t="shared" si="0"/>
        <v>11.204481792717088</v>
      </c>
      <c r="H54" s="115">
        <v>16</v>
      </c>
      <c r="I54" s="40">
        <f t="shared" si="1"/>
        <v>17.600000000000001</v>
      </c>
    </row>
    <row r="55" spans="2:9" ht="17" thickBot="1" x14ac:dyDescent="0.25">
      <c r="B55" s="282"/>
      <c r="C55" s="41" t="s">
        <v>401</v>
      </c>
      <c r="D55" s="42" t="s">
        <v>87</v>
      </c>
      <c r="E55" s="43" t="s">
        <v>88</v>
      </c>
      <c r="F55" s="43" t="s">
        <v>41</v>
      </c>
      <c r="G55" s="44">
        <f t="shared" si="0"/>
        <v>21.001400560224088</v>
      </c>
      <c r="H55" s="113">
        <v>29.99</v>
      </c>
      <c r="I55" s="45">
        <f t="shared" si="1"/>
        <v>32.989000000000004</v>
      </c>
    </row>
    <row r="56" spans="2:9" x14ac:dyDescent="0.2">
      <c r="B56" s="222"/>
    </row>
    <row r="57" spans="2:9" x14ac:dyDescent="0.2">
      <c r="B57" s="222"/>
    </row>
    <row r="58" spans="2:9" x14ac:dyDescent="0.2">
      <c r="B58" s="222"/>
    </row>
    <row r="59" spans="2:9" x14ac:dyDescent="0.2">
      <c r="B59" s="222"/>
    </row>
    <row r="60" spans="2:9" x14ac:dyDescent="0.2">
      <c r="B60" s="222"/>
    </row>
    <row r="61" spans="2:9" x14ac:dyDescent="0.2">
      <c r="B61" s="222"/>
    </row>
    <row r="62" spans="2:9" x14ac:dyDescent="0.2">
      <c r="B62" s="222"/>
    </row>
    <row r="63" spans="2:9" x14ac:dyDescent="0.2">
      <c r="B63" s="222"/>
    </row>
    <row r="64" spans="2:9" x14ac:dyDescent="0.2">
      <c r="B64" s="222"/>
    </row>
    <row r="65" spans="2:2" x14ac:dyDescent="0.2">
      <c r="B65" s="222"/>
    </row>
    <row r="66" spans="2:2" x14ac:dyDescent="0.2">
      <c r="B66" s="222"/>
    </row>
    <row r="67" spans="2:2" x14ac:dyDescent="0.2">
      <c r="B67" s="222"/>
    </row>
    <row r="68" spans="2:2" x14ac:dyDescent="0.2">
      <c r="B68" s="222"/>
    </row>
    <row r="69" spans="2:2" x14ac:dyDescent="0.2">
      <c r="B69" s="222"/>
    </row>
    <row r="70" spans="2:2" x14ac:dyDescent="0.2">
      <c r="B70" s="222"/>
    </row>
    <row r="71" spans="2:2" x14ac:dyDescent="0.2">
      <c r="B71" s="222"/>
    </row>
    <row r="72" spans="2:2" x14ac:dyDescent="0.2">
      <c r="B72" s="222"/>
    </row>
    <row r="73" spans="2:2" x14ac:dyDescent="0.2">
      <c r="B73" s="222"/>
    </row>
    <row r="74" spans="2:2" x14ac:dyDescent="0.2">
      <c r="B74" s="222"/>
    </row>
    <row r="75" spans="2:2" x14ac:dyDescent="0.2">
      <c r="B75" s="222"/>
    </row>
    <row r="76" spans="2:2" x14ac:dyDescent="0.2">
      <c r="B76" s="222"/>
    </row>
    <row r="77" spans="2:2" x14ac:dyDescent="0.2">
      <c r="B77" s="222"/>
    </row>
    <row r="78" spans="2:2" x14ac:dyDescent="0.2">
      <c r="B78" s="222"/>
    </row>
    <row r="79" spans="2:2" x14ac:dyDescent="0.2">
      <c r="B79" s="222"/>
    </row>
    <row r="80" spans="2:2" x14ac:dyDescent="0.2">
      <c r="B80" s="222"/>
    </row>
    <row r="81" spans="2:2" x14ac:dyDescent="0.2">
      <c r="B81" s="222"/>
    </row>
    <row r="82" spans="2:2" x14ac:dyDescent="0.2">
      <c r="B82" s="222"/>
    </row>
    <row r="83" spans="2:2" x14ac:dyDescent="0.2">
      <c r="B83" s="222"/>
    </row>
    <row r="84" spans="2:2" x14ac:dyDescent="0.2">
      <c r="B84" s="222"/>
    </row>
    <row r="85" spans="2:2" x14ac:dyDescent="0.2">
      <c r="B85" s="222"/>
    </row>
    <row r="86" spans="2:2" x14ac:dyDescent="0.2">
      <c r="B86" s="222"/>
    </row>
    <row r="87" spans="2:2" x14ac:dyDescent="0.2">
      <c r="B87" s="222"/>
    </row>
    <row r="88" spans="2:2" x14ac:dyDescent="0.2">
      <c r="B88" s="222"/>
    </row>
    <row r="89" spans="2:2" x14ac:dyDescent="0.2">
      <c r="B89" s="222"/>
    </row>
    <row r="90" spans="2:2" x14ac:dyDescent="0.2">
      <c r="B90" s="222"/>
    </row>
    <row r="91" spans="2:2" x14ac:dyDescent="0.2">
      <c r="B91" s="222"/>
    </row>
    <row r="92" spans="2:2" x14ac:dyDescent="0.2">
      <c r="B92" s="222"/>
    </row>
    <row r="93" spans="2:2" x14ac:dyDescent="0.2">
      <c r="B93" s="222"/>
    </row>
    <row r="94" spans="2:2" x14ac:dyDescent="0.2">
      <c r="B94" s="222"/>
    </row>
    <row r="95" spans="2:2" x14ac:dyDescent="0.2">
      <c r="B95" s="222"/>
    </row>
    <row r="96" spans="2:2" x14ac:dyDescent="0.2">
      <c r="B96" s="222"/>
    </row>
    <row r="97" spans="2:2" x14ac:dyDescent="0.2">
      <c r="B97" s="222"/>
    </row>
    <row r="98" spans="2:2" x14ac:dyDescent="0.2">
      <c r="B98" s="222"/>
    </row>
    <row r="99" spans="2:2" x14ac:dyDescent="0.2">
      <c r="B99" s="222"/>
    </row>
    <row r="100" spans="2:2" x14ac:dyDescent="0.2">
      <c r="B100" s="222"/>
    </row>
    <row r="101" spans="2:2" x14ac:dyDescent="0.2">
      <c r="B101" s="222"/>
    </row>
    <row r="102" spans="2:2" x14ac:dyDescent="0.2">
      <c r="B102" s="222"/>
    </row>
    <row r="103" spans="2:2" x14ac:dyDescent="0.2">
      <c r="B103" s="222"/>
    </row>
    <row r="104" spans="2:2" x14ac:dyDescent="0.2">
      <c r="B104" s="222"/>
    </row>
    <row r="105" spans="2:2" x14ac:dyDescent="0.2">
      <c r="B105" s="222"/>
    </row>
    <row r="106" spans="2:2" x14ac:dyDescent="0.2">
      <c r="B106" s="222"/>
    </row>
    <row r="107" spans="2:2" x14ac:dyDescent="0.2">
      <c r="B107" s="222"/>
    </row>
    <row r="108" spans="2:2" x14ac:dyDescent="0.2">
      <c r="B108" s="222"/>
    </row>
    <row r="109" spans="2:2" x14ac:dyDescent="0.2">
      <c r="B109" s="222"/>
    </row>
    <row r="110" spans="2:2" x14ac:dyDescent="0.2">
      <c r="B110" s="222"/>
    </row>
    <row r="111" spans="2:2" x14ac:dyDescent="0.2">
      <c r="B111" s="222"/>
    </row>
    <row r="112" spans="2:2" x14ac:dyDescent="0.2">
      <c r="B112" s="222"/>
    </row>
    <row r="113" spans="2:2" x14ac:dyDescent="0.2">
      <c r="B113" s="222"/>
    </row>
    <row r="114" spans="2:2" x14ac:dyDescent="0.2">
      <c r="B114" s="222"/>
    </row>
    <row r="115" spans="2:2" x14ac:dyDescent="0.2">
      <c r="B115" s="222"/>
    </row>
    <row r="116" spans="2:2" x14ac:dyDescent="0.2">
      <c r="B116" s="222"/>
    </row>
    <row r="117" spans="2:2" x14ac:dyDescent="0.2">
      <c r="B117" s="222"/>
    </row>
    <row r="118" spans="2:2" x14ac:dyDescent="0.2">
      <c r="B118" s="222"/>
    </row>
    <row r="119" spans="2:2" x14ac:dyDescent="0.2">
      <c r="B119" s="222"/>
    </row>
    <row r="120" spans="2:2" x14ac:dyDescent="0.2">
      <c r="B120" s="222"/>
    </row>
    <row r="121" spans="2:2" x14ac:dyDescent="0.2">
      <c r="B121" s="222"/>
    </row>
    <row r="122" spans="2:2" x14ac:dyDescent="0.2">
      <c r="B122" s="222"/>
    </row>
    <row r="123" spans="2:2" x14ac:dyDescent="0.2">
      <c r="B123" s="222"/>
    </row>
    <row r="124" spans="2:2" x14ac:dyDescent="0.2">
      <c r="B124" s="222"/>
    </row>
    <row r="125" spans="2:2" x14ac:dyDescent="0.2">
      <c r="B125" s="222"/>
    </row>
    <row r="126" spans="2:2" x14ac:dyDescent="0.2">
      <c r="B126" s="222"/>
    </row>
    <row r="127" spans="2:2" x14ac:dyDescent="0.2">
      <c r="B127" s="222"/>
    </row>
    <row r="128" spans="2:2" x14ac:dyDescent="0.2">
      <c r="B128" s="222"/>
    </row>
    <row r="129" spans="2:2" x14ac:dyDescent="0.2">
      <c r="B129" s="222"/>
    </row>
    <row r="130" spans="2:2" x14ac:dyDescent="0.2">
      <c r="B130" s="222"/>
    </row>
    <row r="131" spans="2:2" x14ac:dyDescent="0.2">
      <c r="B131" s="222"/>
    </row>
    <row r="132" spans="2:2" x14ac:dyDescent="0.2">
      <c r="B132" s="222"/>
    </row>
    <row r="133" spans="2:2" x14ac:dyDescent="0.2">
      <c r="B133" s="222"/>
    </row>
    <row r="134" spans="2:2" x14ac:dyDescent="0.2">
      <c r="B134" s="222"/>
    </row>
    <row r="135" spans="2:2" x14ac:dyDescent="0.2">
      <c r="B135" s="222"/>
    </row>
    <row r="136" spans="2:2" x14ac:dyDescent="0.2">
      <c r="B136" s="222"/>
    </row>
    <row r="137" spans="2:2" x14ac:dyDescent="0.2">
      <c r="B137" s="222"/>
    </row>
    <row r="138" spans="2:2" x14ac:dyDescent="0.2">
      <c r="B138" s="222"/>
    </row>
    <row r="139" spans="2:2" x14ac:dyDescent="0.2">
      <c r="B139" s="222"/>
    </row>
    <row r="140" spans="2:2" x14ac:dyDescent="0.2">
      <c r="B140" s="222"/>
    </row>
    <row r="141" spans="2:2" x14ac:dyDescent="0.2">
      <c r="B141" s="222"/>
    </row>
    <row r="142" spans="2:2" x14ac:dyDescent="0.2">
      <c r="B142" s="222"/>
    </row>
    <row r="143" spans="2:2" x14ac:dyDescent="0.2">
      <c r="B143" s="222"/>
    </row>
    <row r="144" spans="2:2" x14ac:dyDescent="0.2">
      <c r="B144" s="222"/>
    </row>
    <row r="145" spans="2:2" x14ac:dyDescent="0.2">
      <c r="B145" s="222"/>
    </row>
    <row r="146" spans="2:2" x14ac:dyDescent="0.2">
      <c r="B146" s="222"/>
    </row>
    <row r="147" spans="2:2" x14ac:dyDescent="0.2">
      <c r="B147" s="222"/>
    </row>
    <row r="148" spans="2:2" x14ac:dyDescent="0.2">
      <c r="B148" s="222"/>
    </row>
    <row r="149" spans="2:2" x14ac:dyDescent="0.2">
      <c r="B149" s="222"/>
    </row>
    <row r="150" spans="2:2" x14ac:dyDescent="0.2">
      <c r="B150" s="222"/>
    </row>
    <row r="151" spans="2:2" x14ac:dyDescent="0.2">
      <c r="B151" s="222"/>
    </row>
    <row r="152" spans="2:2" x14ac:dyDescent="0.2">
      <c r="B152" s="222"/>
    </row>
    <row r="153" spans="2:2" x14ac:dyDescent="0.2">
      <c r="B153" s="222"/>
    </row>
    <row r="154" spans="2:2" x14ac:dyDescent="0.2">
      <c r="B154" s="222"/>
    </row>
    <row r="155" spans="2:2" x14ac:dyDescent="0.2">
      <c r="B155" s="222"/>
    </row>
    <row r="156" spans="2:2" x14ac:dyDescent="0.2">
      <c r="B156" s="222"/>
    </row>
    <row r="157" spans="2:2" x14ac:dyDescent="0.2">
      <c r="B157" s="222"/>
    </row>
    <row r="158" spans="2:2" x14ac:dyDescent="0.2">
      <c r="B158" s="222"/>
    </row>
    <row r="159" spans="2:2" x14ac:dyDescent="0.2">
      <c r="B159" s="222"/>
    </row>
    <row r="160" spans="2:2" x14ac:dyDescent="0.2">
      <c r="B160" s="222"/>
    </row>
    <row r="161" spans="2:2" x14ac:dyDescent="0.2">
      <c r="B161" s="222"/>
    </row>
    <row r="162" spans="2:2" x14ac:dyDescent="0.2">
      <c r="B162" s="222"/>
    </row>
    <row r="163" spans="2:2" x14ac:dyDescent="0.2">
      <c r="B163" s="222"/>
    </row>
    <row r="164" spans="2:2" x14ac:dyDescent="0.2">
      <c r="B164" s="222"/>
    </row>
    <row r="165" spans="2:2" x14ac:dyDescent="0.2">
      <c r="B165" s="222"/>
    </row>
    <row r="166" spans="2:2" x14ac:dyDescent="0.2">
      <c r="B166" s="222"/>
    </row>
    <row r="167" spans="2:2" x14ac:dyDescent="0.2">
      <c r="B167" s="222"/>
    </row>
    <row r="168" spans="2:2" x14ac:dyDescent="0.2">
      <c r="B168" s="222"/>
    </row>
    <row r="169" spans="2:2" x14ac:dyDescent="0.2">
      <c r="B169" s="222"/>
    </row>
    <row r="170" spans="2:2" x14ac:dyDescent="0.2">
      <c r="B170" s="222"/>
    </row>
    <row r="171" spans="2:2" x14ac:dyDescent="0.2">
      <c r="B171" s="222"/>
    </row>
    <row r="172" spans="2:2" x14ac:dyDescent="0.2">
      <c r="B172" s="222"/>
    </row>
    <row r="173" spans="2:2" x14ac:dyDescent="0.2">
      <c r="B173" s="222"/>
    </row>
    <row r="174" spans="2:2" x14ac:dyDescent="0.2">
      <c r="B174" s="222"/>
    </row>
    <row r="175" spans="2:2" x14ac:dyDescent="0.2">
      <c r="B175" s="222"/>
    </row>
    <row r="176" spans="2:2" x14ac:dyDescent="0.2">
      <c r="B176" s="222"/>
    </row>
    <row r="177" spans="2:2" x14ac:dyDescent="0.2">
      <c r="B177" s="222"/>
    </row>
    <row r="178" spans="2:2" x14ac:dyDescent="0.2">
      <c r="B178" s="222"/>
    </row>
    <row r="179" spans="2:2" x14ac:dyDescent="0.2">
      <c r="B179" s="222"/>
    </row>
    <row r="180" spans="2:2" x14ac:dyDescent="0.2">
      <c r="B180" s="222"/>
    </row>
    <row r="181" spans="2:2" x14ac:dyDescent="0.2">
      <c r="B181" s="222"/>
    </row>
    <row r="182" spans="2:2" x14ac:dyDescent="0.2">
      <c r="B182" s="222"/>
    </row>
    <row r="183" spans="2:2" x14ac:dyDescent="0.2">
      <c r="B183" s="222"/>
    </row>
    <row r="184" spans="2:2" x14ac:dyDescent="0.2">
      <c r="B184" s="222"/>
    </row>
    <row r="185" spans="2:2" x14ac:dyDescent="0.2">
      <c r="B185" s="222"/>
    </row>
    <row r="186" spans="2:2" x14ac:dyDescent="0.2">
      <c r="B186" s="222"/>
    </row>
    <row r="187" spans="2:2" x14ac:dyDescent="0.2">
      <c r="B187" s="222"/>
    </row>
  </sheetData>
  <mergeCells count="8">
    <mergeCell ref="F1:I1"/>
    <mergeCell ref="F2:I2"/>
    <mergeCell ref="F3:I4"/>
    <mergeCell ref="C2:E2"/>
    <mergeCell ref="B48:B55"/>
    <mergeCell ref="B7:B31"/>
    <mergeCell ref="B32:B47"/>
    <mergeCell ref="C1:E1"/>
  </mergeCells>
  <pageMargins left="0.25" right="0.25" top="0.75" bottom="0.75" header="0.3" footer="0.3"/>
  <pageSetup paperSize="9" scale="62" orientation="portrait" horizontalDpi="0" verticalDpi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02427-6416-3548-A6A9-ABD0599C6823}">
  <sheetPr>
    <pageSetUpPr fitToPage="1"/>
  </sheetPr>
  <dimension ref="B1:I29"/>
  <sheetViews>
    <sheetView zoomScale="150" zoomScaleNormal="150" workbookViewId="0">
      <selection activeCell="D22" sqref="D22"/>
    </sheetView>
  </sheetViews>
  <sheetFormatPr baseColWidth="10" defaultRowHeight="16" x14ac:dyDescent="0.2"/>
  <cols>
    <col min="1" max="1" width="8.6640625" customWidth="1"/>
    <col min="2" max="2" width="19.1640625" customWidth="1"/>
    <col min="3" max="3" width="26.33203125" style="1" customWidth="1"/>
    <col min="4" max="4" width="69.6640625" customWidth="1"/>
    <col min="5" max="5" width="19" bestFit="1" customWidth="1"/>
    <col min="7" max="7" width="13.6640625" customWidth="1"/>
    <col min="8" max="8" width="10.83203125" hidden="1" customWidth="1"/>
    <col min="9" max="9" width="15.1640625" customWidth="1"/>
  </cols>
  <sheetData>
    <row r="1" spans="2:9" ht="31" customHeight="1" x14ac:dyDescent="0.35">
      <c r="C1" s="264" t="s">
        <v>345</v>
      </c>
      <c r="D1" s="264"/>
      <c r="E1" s="269"/>
      <c r="F1" s="276" t="s">
        <v>458</v>
      </c>
      <c r="G1" s="277"/>
      <c r="H1" s="277"/>
      <c r="I1" s="277"/>
    </row>
    <row r="2" spans="2:9" ht="31" customHeight="1" x14ac:dyDescent="0.35">
      <c r="C2" s="265" t="s">
        <v>350</v>
      </c>
      <c r="D2" s="265"/>
      <c r="E2" s="269"/>
      <c r="F2" s="276" t="s">
        <v>459</v>
      </c>
      <c r="G2" s="277"/>
      <c r="H2" s="277"/>
      <c r="I2" s="277"/>
    </row>
    <row r="3" spans="2:9" x14ac:dyDescent="0.2">
      <c r="C3"/>
      <c r="D3" s="14"/>
      <c r="F3" s="262" t="s">
        <v>389</v>
      </c>
      <c r="G3" s="262"/>
      <c r="H3" s="262"/>
      <c r="I3" s="278"/>
    </row>
    <row r="4" spans="2:9" ht="23" customHeight="1" x14ac:dyDescent="0.2">
      <c r="C4"/>
      <c r="D4" s="14"/>
      <c r="F4" s="293"/>
      <c r="G4" s="293"/>
      <c r="H4" s="293"/>
      <c r="I4" s="294"/>
    </row>
    <row r="5" spans="2:9" ht="17" thickBot="1" x14ac:dyDescent="0.25">
      <c r="B5" s="53" t="s">
        <v>11</v>
      </c>
      <c r="C5" s="53" t="s">
        <v>0</v>
      </c>
      <c r="D5" s="53" t="s">
        <v>1</v>
      </c>
      <c r="E5" s="53" t="s">
        <v>33</v>
      </c>
      <c r="F5" s="53" t="s">
        <v>40</v>
      </c>
      <c r="G5" s="54" t="s">
        <v>3</v>
      </c>
      <c r="H5" s="55" t="s">
        <v>4</v>
      </c>
      <c r="I5" s="55" t="s">
        <v>418</v>
      </c>
    </row>
    <row r="6" spans="2:9" x14ac:dyDescent="0.2">
      <c r="B6" s="279" t="s">
        <v>352</v>
      </c>
      <c r="C6" s="34" t="s">
        <v>180</v>
      </c>
      <c r="D6" s="35" t="s">
        <v>89</v>
      </c>
      <c r="E6" s="36" t="s">
        <v>35</v>
      </c>
      <c r="F6" s="36" t="s">
        <v>41</v>
      </c>
      <c r="G6" s="47">
        <f>SUM(H6/1.428)</f>
        <v>38.515406162464991</v>
      </c>
      <c r="H6" s="111">
        <v>55</v>
      </c>
      <c r="I6" s="38">
        <f>SUM(H6*1.1)</f>
        <v>60.500000000000007</v>
      </c>
    </row>
    <row r="7" spans="2:9" x14ac:dyDescent="0.2">
      <c r="B7" s="299"/>
      <c r="C7" s="18" t="s">
        <v>226</v>
      </c>
      <c r="D7" s="15" t="s">
        <v>89</v>
      </c>
      <c r="E7" s="4" t="s">
        <v>39</v>
      </c>
      <c r="F7" s="4" t="s">
        <v>41</v>
      </c>
      <c r="G7" s="9">
        <f>SUM(H7*0.7)</f>
        <v>38.5</v>
      </c>
      <c r="H7" s="112">
        <v>55</v>
      </c>
      <c r="I7" s="39">
        <f t="shared" ref="I7:I27" si="0">SUM(H7*1.1)</f>
        <v>60.500000000000007</v>
      </c>
    </row>
    <row r="8" spans="2:9" x14ac:dyDescent="0.2">
      <c r="B8" s="299"/>
      <c r="C8" s="18" t="s">
        <v>190</v>
      </c>
      <c r="D8" s="15" t="s">
        <v>89</v>
      </c>
      <c r="E8" s="4" t="s">
        <v>38</v>
      </c>
      <c r="F8" s="4" t="s">
        <v>41</v>
      </c>
      <c r="G8" s="9">
        <f>SUM(H8*0.7)</f>
        <v>38.5</v>
      </c>
      <c r="H8" s="112">
        <v>55</v>
      </c>
      <c r="I8" s="39">
        <f t="shared" si="0"/>
        <v>60.500000000000007</v>
      </c>
    </row>
    <row r="9" spans="2:9" ht="17" thickBot="1" x14ac:dyDescent="0.25">
      <c r="B9" s="291"/>
      <c r="C9" s="41" t="s">
        <v>227</v>
      </c>
      <c r="D9" s="42" t="s">
        <v>89</v>
      </c>
      <c r="E9" s="43" t="s">
        <v>90</v>
      </c>
      <c r="F9" s="43" t="s">
        <v>41</v>
      </c>
      <c r="G9" s="44">
        <v>39</v>
      </c>
      <c r="H9" s="113">
        <v>55</v>
      </c>
      <c r="I9" s="45">
        <f t="shared" si="0"/>
        <v>60.500000000000007</v>
      </c>
    </row>
    <row r="10" spans="2:9" x14ac:dyDescent="0.2">
      <c r="B10" s="296" t="s">
        <v>351</v>
      </c>
      <c r="C10" s="5" t="s">
        <v>228</v>
      </c>
      <c r="D10" s="16" t="s">
        <v>527</v>
      </c>
      <c r="E10" s="5" t="s">
        <v>36</v>
      </c>
      <c r="F10" s="5" t="s">
        <v>43</v>
      </c>
      <c r="G10" s="10">
        <f t="shared" ref="G10:G12" si="1">SUM(H10/1.428)</f>
        <v>151.26050420168067</v>
      </c>
      <c r="H10" s="115">
        <v>216</v>
      </c>
      <c r="I10" s="40">
        <f t="shared" si="0"/>
        <v>237.60000000000002</v>
      </c>
    </row>
    <row r="11" spans="2:9" x14ac:dyDescent="0.2">
      <c r="B11" s="296"/>
      <c r="C11" s="5" t="s">
        <v>229</v>
      </c>
      <c r="D11" s="16" t="s">
        <v>527</v>
      </c>
      <c r="E11" s="5" t="s">
        <v>36</v>
      </c>
      <c r="F11" s="5" t="s">
        <v>79</v>
      </c>
      <c r="G11" s="10">
        <f t="shared" si="1"/>
        <v>151.26050420168067</v>
      </c>
      <c r="H11" s="115">
        <v>216</v>
      </c>
      <c r="I11" s="40">
        <f t="shared" si="0"/>
        <v>237.60000000000002</v>
      </c>
    </row>
    <row r="12" spans="2:9" x14ac:dyDescent="0.2">
      <c r="B12" s="296"/>
      <c r="C12" s="5" t="s">
        <v>230</v>
      </c>
      <c r="D12" s="16" t="s">
        <v>527</v>
      </c>
      <c r="E12" s="5" t="s">
        <v>35</v>
      </c>
      <c r="F12" s="5" t="s">
        <v>79</v>
      </c>
      <c r="G12" s="10">
        <f t="shared" si="1"/>
        <v>151.26050420168067</v>
      </c>
      <c r="H12" s="115">
        <v>216</v>
      </c>
      <c r="I12" s="40">
        <f t="shared" si="0"/>
        <v>237.60000000000002</v>
      </c>
    </row>
    <row r="13" spans="2:9" x14ac:dyDescent="0.2">
      <c r="B13" s="296"/>
      <c r="C13" s="4" t="s">
        <v>309</v>
      </c>
      <c r="D13" s="15" t="s">
        <v>402</v>
      </c>
      <c r="E13" s="4" t="s">
        <v>35</v>
      </c>
      <c r="F13" s="4" t="s">
        <v>42</v>
      </c>
      <c r="G13" s="67">
        <f>SUM(H13*0.85)</f>
        <v>849.15</v>
      </c>
      <c r="H13" s="112">
        <v>999</v>
      </c>
      <c r="I13" s="39">
        <f t="shared" si="0"/>
        <v>1098.9000000000001</v>
      </c>
    </row>
    <row r="14" spans="2:9" x14ac:dyDescent="0.2">
      <c r="B14" s="296"/>
      <c r="C14" s="4" t="s">
        <v>310</v>
      </c>
      <c r="D14" s="15" t="s">
        <v>402</v>
      </c>
      <c r="E14" s="4" t="s">
        <v>36</v>
      </c>
      <c r="F14" s="4" t="s">
        <v>42</v>
      </c>
      <c r="G14" s="67">
        <f t="shared" ref="G14:G18" si="2">SUM(H14*0.85)</f>
        <v>849.15</v>
      </c>
      <c r="H14" s="112">
        <v>999</v>
      </c>
      <c r="I14" s="39">
        <f t="shared" si="0"/>
        <v>1098.9000000000001</v>
      </c>
    </row>
    <row r="15" spans="2:9" x14ac:dyDescent="0.2">
      <c r="B15" s="296"/>
      <c r="C15" s="4" t="s">
        <v>311</v>
      </c>
      <c r="D15" s="15" t="s">
        <v>402</v>
      </c>
      <c r="E15" s="4" t="s">
        <v>35</v>
      </c>
      <c r="F15" s="4" t="s">
        <v>43</v>
      </c>
      <c r="G15" s="67">
        <f t="shared" si="2"/>
        <v>849.15</v>
      </c>
      <c r="H15" s="112">
        <v>999</v>
      </c>
      <c r="I15" s="39">
        <f t="shared" si="0"/>
        <v>1098.9000000000001</v>
      </c>
    </row>
    <row r="16" spans="2:9" x14ac:dyDescent="0.2">
      <c r="B16" s="296"/>
      <c r="C16" s="4" t="s">
        <v>312</v>
      </c>
      <c r="D16" s="15" t="s">
        <v>402</v>
      </c>
      <c r="E16" s="4" t="s">
        <v>36</v>
      </c>
      <c r="F16" s="4" t="s">
        <v>43</v>
      </c>
      <c r="G16" s="67">
        <f t="shared" si="2"/>
        <v>849.15</v>
      </c>
      <c r="H16" s="112">
        <v>999</v>
      </c>
      <c r="I16" s="39">
        <f t="shared" si="0"/>
        <v>1098.9000000000001</v>
      </c>
    </row>
    <row r="17" spans="2:9" x14ac:dyDescent="0.2">
      <c r="B17" s="296"/>
      <c r="C17" s="4" t="s">
        <v>313</v>
      </c>
      <c r="D17" s="15" t="s">
        <v>402</v>
      </c>
      <c r="E17" s="4" t="s">
        <v>35</v>
      </c>
      <c r="F17" s="4" t="s">
        <v>79</v>
      </c>
      <c r="G17" s="67">
        <f t="shared" si="2"/>
        <v>849.15</v>
      </c>
      <c r="H17" s="112">
        <v>999</v>
      </c>
      <c r="I17" s="39">
        <f t="shared" si="0"/>
        <v>1098.9000000000001</v>
      </c>
    </row>
    <row r="18" spans="2:9" ht="17" thickBot="1" x14ac:dyDescent="0.25">
      <c r="B18" s="297"/>
      <c r="C18" s="43" t="s">
        <v>314</v>
      </c>
      <c r="D18" s="42" t="s">
        <v>402</v>
      </c>
      <c r="E18" s="43" t="s">
        <v>36</v>
      </c>
      <c r="F18" s="43" t="s">
        <v>79</v>
      </c>
      <c r="G18" s="153">
        <f t="shared" si="2"/>
        <v>849.15</v>
      </c>
      <c r="H18" s="113">
        <v>999</v>
      </c>
      <c r="I18" s="45">
        <f t="shared" si="0"/>
        <v>1098.9000000000001</v>
      </c>
    </row>
    <row r="19" spans="2:9" x14ac:dyDescent="0.2">
      <c r="B19" s="280" t="s">
        <v>353</v>
      </c>
      <c r="C19" s="61" t="s">
        <v>275</v>
      </c>
      <c r="D19" s="63" t="s">
        <v>387</v>
      </c>
      <c r="E19" s="61" t="s">
        <v>35</v>
      </c>
      <c r="F19" s="66" t="s">
        <v>41</v>
      </c>
      <c r="G19" s="219">
        <f>SUM(H19*0.85)</f>
        <v>233.75</v>
      </c>
      <c r="H19" s="117">
        <v>275</v>
      </c>
      <c r="I19" s="62">
        <f t="shared" si="0"/>
        <v>302.5</v>
      </c>
    </row>
    <row r="20" spans="2:9" x14ac:dyDescent="0.2">
      <c r="B20" s="281"/>
      <c r="C20" s="5" t="s">
        <v>276</v>
      </c>
      <c r="D20" s="16" t="s">
        <v>279</v>
      </c>
      <c r="E20" s="5" t="s">
        <v>35</v>
      </c>
      <c r="F20" s="5" t="s">
        <v>41</v>
      </c>
      <c r="G20" s="156">
        <f t="shared" ref="G20:G22" si="3">SUM(H20*0.85)</f>
        <v>34</v>
      </c>
      <c r="H20" s="115">
        <v>40</v>
      </c>
      <c r="I20" s="40">
        <f t="shared" si="0"/>
        <v>44</v>
      </c>
    </row>
    <row r="21" spans="2:9" x14ac:dyDescent="0.2">
      <c r="B21" s="281"/>
      <c r="C21" s="5" t="s">
        <v>277</v>
      </c>
      <c r="D21" s="16" t="s">
        <v>278</v>
      </c>
      <c r="E21" s="5" t="s">
        <v>35</v>
      </c>
      <c r="F21" s="5" t="s">
        <v>41</v>
      </c>
      <c r="G21" s="156">
        <f t="shared" si="3"/>
        <v>67.991499999999988</v>
      </c>
      <c r="H21" s="115">
        <v>79.989999999999995</v>
      </c>
      <c r="I21" s="40">
        <f t="shared" si="0"/>
        <v>87.989000000000004</v>
      </c>
    </row>
    <row r="22" spans="2:9" ht="17" thickBot="1" x14ac:dyDescent="0.25">
      <c r="B22" s="282"/>
      <c r="C22" s="50" t="s">
        <v>287</v>
      </c>
      <c r="D22" s="56" t="s">
        <v>288</v>
      </c>
      <c r="E22" s="50" t="s">
        <v>35</v>
      </c>
      <c r="F22" s="220" t="s">
        <v>41</v>
      </c>
      <c r="G22" s="221">
        <f t="shared" si="3"/>
        <v>310.25</v>
      </c>
      <c r="H22" s="116">
        <v>365</v>
      </c>
      <c r="I22" s="52">
        <f t="shared" si="0"/>
        <v>401.50000000000006</v>
      </c>
    </row>
    <row r="23" spans="2:9" x14ac:dyDescent="0.2">
      <c r="B23" s="280" t="s">
        <v>354</v>
      </c>
      <c r="C23" s="36" t="s">
        <v>307</v>
      </c>
      <c r="D23" s="35" t="s">
        <v>386</v>
      </c>
      <c r="E23" s="36" t="s">
        <v>35</v>
      </c>
      <c r="F23" s="36" t="s">
        <v>41</v>
      </c>
      <c r="G23" s="149">
        <f>SUM(H23*0.9)</f>
        <v>2865.6</v>
      </c>
      <c r="H23" s="111">
        <v>3184</v>
      </c>
      <c r="I23" s="38">
        <f t="shared" si="0"/>
        <v>3502.4</v>
      </c>
    </row>
    <row r="24" spans="2:9" x14ac:dyDescent="0.2">
      <c r="B24" s="281"/>
      <c r="C24" s="4" t="s">
        <v>308</v>
      </c>
      <c r="D24" s="15" t="s">
        <v>403</v>
      </c>
      <c r="E24" s="4" t="s">
        <v>35</v>
      </c>
      <c r="F24" s="4" t="s">
        <v>41</v>
      </c>
      <c r="G24" s="67">
        <f>SUM(H24*0.9)</f>
        <v>5439.6</v>
      </c>
      <c r="H24" s="112">
        <v>6044</v>
      </c>
      <c r="I24" s="39">
        <f t="shared" si="0"/>
        <v>6648.4000000000005</v>
      </c>
    </row>
    <row r="25" spans="2:9" x14ac:dyDescent="0.2">
      <c r="B25" s="281"/>
      <c r="C25" s="13" t="s">
        <v>315</v>
      </c>
      <c r="D25" s="21" t="s">
        <v>404</v>
      </c>
      <c r="E25" s="13" t="s">
        <v>35</v>
      </c>
      <c r="F25" s="13" t="s">
        <v>41</v>
      </c>
      <c r="G25" s="67">
        <f>SUM(H25*0.9)</f>
        <v>108</v>
      </c>
      <c r="H25" s="112">
        <v>120</v>
      </c>
      <c r="I25" s="39">
        <f t="shared" si="0"/>
        <v>132</v>
      </c>
    </row>
    <row r="26" spans="2:9" x14ac:dyDescent="0.2">
      <c r="B26" s="281"/>
      <c r="C26" s="4" t="s">
        <v>316</v>
      </c>
      <c r="D26" s="15" t="s">
        <v>317</v>
      </c>
      <c r="E26" s="4" t="s">
        <v>35</v>
      </c>
      <c r="F26" s="4" t="s">
        <v>41</v>
      </c>
      <c r="G26" s="67">
        <f t="shared" ref="G26:G27" si="4">SUM(H26*0.9)</f>
        <v>143.1</v>
      </c>
      <c r="H26" s="112">
        <v>159</v>
      </c>
      <c r="I26" s="39">
        <f t="shared" si="0"/>
        <v>174.9</v>
      </c>
    </row>
    <row r="27" spans="2:9" ht="17" thickBot="1" x14ac:dyDescent="0.25">
      <c r="B27" s="282"/>
      <c r="C27" s="43" t="s">
        <v>318</v>
      </c>
      <c r="D27" s="42" t="s">
        <v>319</v>
      </c>
      <c r="E27" s="43" t="s">
        <v>35</v>
      </c>
      <c r="F27" s="43" t="s">
        <v>41</v>
      </c>
      <c r="G27" s="153">
        <f t="shared" si="4"/>
        <v>98.100000000000009</v>
      </c>
      <c r="H27" s="113">
        <v>109</v>
      </c>
      <c r="I27" s="45">
        <f t="shared" si="0"/>
        <v>119.9</v>
      </c>
    </row>
    <row r="29" spans="2:9" ht="19" x14ac:dyDescent="0.25">
      <c r="B29" s="298" t="s">
        <v>388</v>
      </c>
      <c r="C29" s="298"/>
      <c r="D29" s="298"/>
      <c r="E29" s="298"/>
      <c r="F29" s="298"/>
      <c r="G29" s="298"/>
      <c r="H29" s="298"/>
    </row>
  </sheetData>
  <mergeCells count="10">
    <mergeCell ref="B10:B18"/>
    <mergeCell ref="B19:B22"/>
    <mergeCell ref="B23:B27"/>
    <mergeCell ref="B29:H29"/>
    <mergeCell ref="B6:B9"/>
    <mergeCell ref="C1:E1"/>
    <mergeCell ref="C2:E2"/>
    <mergeCell ref="F1:I1"/>
    <mergeCell ref="F2:I2"/>
    <mergeCell ref="F3:I4"/>
  </mergeCells>
  <phoneticPr fontId="3" type="noConversion"/>
  <pageMargins left="0.25" right="0.25" top="0.75" bottom="0.75" header="0.3" footer="0.3"/>
  <pageSetup paperSize="9" scale="53" orientation="portrait" horizontalDpi="0" verticalDpi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B1A9D-445A-5247-BCF5-73533F4ABEDA}">
  <sheetPr>
    <pageSetUpPr fitToPage="1"/>
  </sheetPr>
  <dimension ref="B2:I14"/>
  <sheetViews>
    <sheetView tabSelected="1" zoomScale="150" zoomScaleNormal="150" workbookViewId="0">
      <selection activeCell="E22" sqref="E22"/>
    </sheetView>
  </sheetViews>
  <sheetFormatPr baseColWidth="10" defaultRowHeight="16" x14ac:dyDescent="0.2"/>
  <cols>
    <col min="1" max="1" width="4" customWidth="1"/>
    <col min="2" max="2" width="25" customWidth="1"/>
    <col min="3" max="3" width="27.33203125" customWidth="1"/>
    <col min="4" max="4" width="59.33203125" customWidth="1"/>
    <col min="5" max="5" width="49.1640625" customWidth="1"/>
    <col min="6" max="6" width="25.33203125" customWidth="1"/>
    <col min="7" max="7" width="12.6640625" hidden="1" customWidth="1"/>
    <col min="8" max="8" width="13.33203125" customWidth="1"/>
    <col min="9" max="9" width="0.83203125" customWidth="1"/>
    <col min="10" max="10" width="13.33203125" customWidth="1"/>
  </cols>
  <sheetData>
    <row r="2" spans="2:9" ht="31" customHeight="1" x14ac:dyDescent="0.35">
      <c r="C2" s="300" t="s">
        <v>345</v>
      </c>
      <c r="D2" s="300"/>
      <c r="E2" s="301"/>
      <c r="F2" s="64" t="s">
        <v>458</v>
      </c>
      <c r="G2" s="262" t="s">
        <v>455</v>
      </c>
      <c r="H2" s="262"/>
      <c r="I2" s="262"/>
    </row>
    <row r="3" spans="2:9" ht="31" x14ac:dyDescent="0.35">
      <c r="C3" s="302" t="s">
        <v>443</v>
      </c>
      <c r="D3" s="302"/>
      <c r="E3" s="301"/>
      <c r="F3" s="64" t="s">
        <v>459</v>
      </c>
      <c r="G3" s="262"/>
      <c r="H3" s="262"/>
      <c r="I3" s="262"/>
    </row>
    <row r="4" spans="2:9" ht="25" customHeight="1" thickBot="1" x14ac:dyDescent="0.25">
      <c r="C4" s="1"/>
      <c r="F4" s="1"/>
      <c r="G4" s="1"/>
      <c r="H4" s="8"/>
      <c r="I4" s="3"/>
    </row>
    <row r="5" spans="2:9" ht="17" thickBot="1" x14ac:dyDescent="0.25">
      <c r="B5" s="123" t="s">
        <v>11</v>
      </c>
      <c r="C5" s="124" t="s">
        <v>0</v>
      </c>
      <c r="D5" s="124" t="s">
        <v>1</v>
      </c>
      <c r="E5" s="124" t="s">
        <v>452</v>
      </c>
      <c r="F5" s="125" t="s">
        <v>3</v>
      </c>
      <c r="G5" s="126" t="s">
        <v>417</v>
      </c>
      <c r="H5" s="127" t="s">
        <v>418</v>
      </c>
    </row>
    <row r="6" spans="2:9" x14ac:dyDescent="0.2">
      <c r="B6" s="272" t="s">
        <v>442</v>
      </c>
      <c r="C6" s="85" t="s">
        <v>444</v>
      </c>
      <c r="D6" s="86" t="s">
        <v>451</v>
      </c>
      <c r="E6" s="86" t="s">
        <v>453</v>
      </c>
      <c r="F6" s="87">
        <f>G6-(G6*0.15)</f>
        <v>466.65</v>
      </c>
      <c r="G6" s="88">
        <v>549</v>
      </c>
      <c r="H6" s="108">
        <f>SUM(G6*1.1)</f>
        <v>603.90000000000009</v>
      </c>
    </row>
    <row r="7" spans="2:9" x14ac:dyDescent="0.2">
      <c r="B7" s="254"/>
      <c r="C7" s="72" t="s">
        <v>445</v>
      </c>
      <c r="D7" s="73" t="s">
        <v>446</v>
      </c>
      <c r="E7" s="73" t="s">
        <v>453</v>
      </c>
      <c r="F7" s="74">
        <f t="shared" ref="F7:F8" si="0">G7-(G7*0.15)</f>
        <v>254.15</v>
      </c>
      <c r="G7" s="75">
        <v>299</v>
      </c>
      <c r="H7" s="104">
        <f t="shared" ref="H7:H9" si="1">SUM(G7*1.1)</f>
        <v>328.90000000000003</v>
      </c>
    </row>
    <row r="8" spans="2:9" x14ac:dyDescent="0.2">
      <c r="B8" s="254"/>
      <c r="C8" s="72" t="s">
        <v>447</v>
      </c>
      <c r="D8" s="73" t="s">
        <v>449</v>
      </c>
      <c r="E8" s="73" t="s">
        <v>454</v>
      </c>
      <c r="F8" s="74">
        <f t="shared" si="0"/>
        <v>229.5</v>
      </c>
      <c r="G8" s="75">
        <v>270</v>
      </c>
      <c r="H8" s="104">
        <f t="shared" si="1"/>
        <v>297</v>
      </c>
    </row>
    <row r="9" spans="2:9" ht="17" thickBot="1" x14ac:dyDescent="0.25">
      <c r="B9" s="255"/>
      <c r="C9" s="89" t="s">
        <v>448</v>
      </c>
      <c r="D9" s="90" t="s">
        <v>450</v>
      </c>
      <c r="E9" s="90" t="s">
        <v>454</v>
      </c>
      <c r="F9" s="91">
        <f t="shared" ref="F9" si="2">SUM(G9/1.15)</f>
        <v>17.39130434782609</v>
      </c>
      <c r="G9" s="92">
        <v>20</v>
      </c>
      <c r="H9" s="105">
        <f t="shared" si="1"/>
        <v>22</v>
      </c>
    </row>
    <row r="12" spans="2:9" x14ac:dyDescent="0.2">
      <c r="D12" s="122"/>
      <c r="E12" s="122"/>
    </row>
    <row r="13" spans="2:9" x14ac:dyDescent="0.2">
      <c r="D13" s="122"/>
      <c r="E13" s="122"/>
    </row>
    <row r="14" spans="2:9" x14ac:dyDescent="0.2">
      <c r="D14" s="122"/>
      <c r="E14" s="122"/>
    </row>
  </sheetData>
  <mergeCells count="4">
    <mergeCell ref="G2:I3"/>
    <mergeCell ref="B6:B9"/>
    <mergeCell ref="C2:E2"/>
    <mergeCell ref="C3:E3"/>
  </mergeCells>
  <phoneticPr fontId="3" type="noConversion"/>
  <pageMargins left="0.25" right="0.25" top="0.75" bottom="0.75" header="0.3" footer="0.3"/>
  <pageSetup paperSize="9" scale="46" orientation="portrait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43AB6D30521D47A667345768F48592" ma:contentTypeVersion="11" ma:contentTypeDescription="Create a new document." ma:contentTypeScope="" ma:versionID="b4c5a2c228d53721f5752242ab41d294">
  <xsd:schema xmlns:xsd="http://www.w3.org/2001/XMLSchema" xmlns:xs="http://www.w3.org/2001/XMLSchema" xmlns:p="http://schemas.microsoft.com/office/2006/metadata/properties" xmlns:ns2="907920ba-6822-478c-ab02-9d8b30af4ece" xmlns:ns3="851e327f-f88d-4e17-a2da-757810a25563" targetNamespace="http://schemas.microsoft.com/office/2006/metadata/properties" ma:root="true" ma:fieldsID="c46e134ec7ddae9b32d62426fcc41b4d" ns2:_="" ns3:_="">
    <xsd:import namespace="907920ba-6822-478c-ab02-9d8b30af4ece"/>
    <xsd:import namespace="851e327f-f88d-4e17-a2da-757810a25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7920ba-6822-478c-ab02-9d8b30af4e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cbf771f-b454-4208-8f56-ecdbb12d2c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1e327f-f88d-4e17-a2da-757810a2556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ab5442d-f22e-451d-a974-f92f5796fac2}" ma:internalName="TaxCatchAll" ma:showField="CatchAllData" ma:web="851e327f-f88d-4e17-a2da-757810a25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07920ba-6822-478c-ab02-9d8b30af4ece">
      <Terms xmlns="http://schemas.microsoft.com/office/infopath/2007/PartnerControls"/>
    </lcf76f155ced4ddcb4097134ff3c332f>
    <TaxCatchAll xmlns="851e327f-f88d-4e17-a2da-757810a25563" xsi:nil="true"/>
  </documentManagement>
</p:properties>
</file>

<file path=customXml/itemProps1.xml><?xml version="1.0" encoding="utf-8"?>
<ds:datastoreItem xmlns:ds="http://schemas.openxmlformats.org/officeDocument/2006/customXml" ds:itemID="{AB628981-FA1C-4872-A697-B4B7CA27DBFB}"/>
</file>

<file path=customXml/itemProps2.xml><?xml version="1.0" encoding="utf-8"?>
<ds:datastoreItem xmlns:ds="http://schemas.openxmlformats.org/officeDocument/2006/customXml" ds:itemID="{575C1954-3346-4E93-AA31-3B9FC17CB5CD}"/>
</file>

<file path=customXml/itemProps3.xml><?xml version="1.0" encoding="utf-8"?>
<ds:datastoreItem xmlns:ds="http://schemas.openxmlformats.org/officeDocument/2006/customXml" ds:itemID="{6E4371A7-16B6-45B3-9F0A-E769867B0C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2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Plates</vt:lpstr>
      <vt:lpstr>Plate Carriers</vt:lpstr>
      <vt:lpstr>Shields</vt:lpstr>
      <vt:lpstr>Accessories</vt:lpstr>
      <vt:lpstr>Medical</vt:lpstr>
      <vt:lpstr>Head Systems</vt:lpstr>
      <vt:lpstr>T.E.D.D.s</vt:lpstr>
      <vt:lpstr>Accessories!Print_Area</vt:lpstr>
      <vt:lpstr>'Head Systems'!Print_Area</vt:lpstr>
      <vt:lpstr>Medical!Print_Area</vt:lpstr>
      <vt:lpstr>'Plate Carriers'!Print_Area</vt:lpstr>
      <vt:lpstr>Plates!Print_Area</vt:lpstr>
      <vt:lpstr>Shields!Print_Area</vt:lpstr>
      <vt:lpstr>T.E.D.D.s!Print_Area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Shephard</dc:creator>
  <cp:lastModifiedBy>Ben Shephard</cp:lastModifiedBy>
  <cp:lastPrinted>2025-02-11T13:55:54Z</cp:lastPrinted>
  <dcterms:created xsi:type="dcterms:W3CDTF">2024-04-24T21:58:39Z</dcterms:created>
  <dcterms:modified xsi:type="dcterms:W3CDTF">2025-02-11T13:55:56Z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0x0101007643AB6D30521D47A667345768F48592</vt:lpwstr>
  </property>
</Properties>
</file>